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olga\Asociacion Multisectorial\INFORMES\Sector Infomediario\Informe 2022\VF\"/>
    </mc:Choice>
  </mc:AlternateContent>
  <xr:revisionPtr revIDLastSave="0" documentId="13_ncr:1_{4E5E8E70-4AE0-44EC-895E-299212751BD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D IESI21" sheetId="1" r:id="rId1"/>
  </sheets>
  <externalReferences>
    <externalReference r:id="rId2"/>
    <externalReference r:id="rId3"/>
  </externalReferences>
  <definedNames>
    <definedName name="_xlcn.WorksheetConnection_EspañolB279F294" localSheetId="0" hidden="1">'TD IESI21'!#REF!</definedName>
    <definedName name="_xlcn.WorksheetConnection_EspañolB279F294" hidden="1">#REF!</definedName>
    <definedName name="_xlcn.WorksheetConnection_Graficos1B6C22" localSheetId="0" hidden="1">'TD IESI21'!$B$13:$C$29</definedName>
    <definedName name="_xlcn.WorksheetConnection_Graficos1B6C22" hidden="1">#REF!</definedName>
    <definedName name="Ejercicio" localSheetId="0">'TD IESI21'!$B$6</definedName>
    <definedName name="Ejercicio">'[1]TD IESI20'!$B$3</definedName>
    <definedName name="fichero_17102013_axesoriberinform" localSheetId="0">#REF!</definedName>
    <definedName name="fichero_17102013_axesoriberinform">#REF!</definedName>
    <definedName name="FICHERO_592_INFOMEDIARIAS_2015_DEFINITIVO_07032016" localSheetId="0">#REF!</definedName>
    <definedName name="FICHERO_592_INFOMEDIARIAS_2015_DEFINITIVO_07032016">#REF!</definedName>
    <definedName name="FICHERO_623_INFOMEDIARIAS_2015_03032015" localSheetId="0">#REF!</definedName>
    <definedName name="FICHERO_623_INFOMEDIARIAS_2015_030320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3" i="1" l="1"/>
  <c r="E265" i="1" l="1"/>
  <c r="D265" i="1"/>
  <c r="C265" i="1"/>
  <c r="D273" i="1"/>
  <c r="D272" i="1"/>
  <c r="D269" i="1"/>
  <c r="B147" i="1"/>
  <c r="B276" i="1" s="1"/>
  <c r="B274" i="1"/>
  <c r="B266" i="1"/>
  <c r="A4" i="1"/>
  <c r="B267" i="1" l="1"/>
  <c r="B268" i="1"/>
  <c r="B269" i="1"/>
  <c r="B271" i="1"/>
  <c r="B272" i="1"/>
  <c r="B275" i="1"/>
  <c r="C270" i="1"/>
  <c r="D271" i="1"/>
  <c r="D267" i="1"/>
  <c r="D274" i="1"/>
  <c r="B270" i="1"/>
  <c r="D268" i="1"/>
  <c r="C275" i="1"/>
  <c r="C269" i="1"/>
  <c r="E269" i="1" s="1"/>
  <c r="C273" i="1"/>
  <c r="E273" i="1" s="1"/>
  <c r="D266" i="1"/>
  <c r="D275" i="1"/>
  <c r="C271" i="1"/>
  <c r="C268" i="1"/>
  <c r="C272" i="1"/>
  <c r="E272" i="1" s="1"/>
  <c r="D270" i="1"/>
  <c r="C235" i="1"/>
  <c r="C267" i="1"/>
  <c r="J433" i="1" l="1"/>
  <c r="E268" i="1"/>
  <c r="E267" i="1"/>
  <c r="C274" i="1"/>
  <c r="E274" i="1" s="1"/>
  <c r="E275" i="1"/>
  <c r="C147" i="1"/>
  <c r="C266" i="1"/>
  <c r="E266" i="1" s="1"/>
  <c r="E271" i="1"/>
  <c r="D276" i="1"/>
  <c r="E270" i="1"/>
  <c r="E504" i="1" l="1"/>
  <c r="F504" i="1"/>
  <c r="H504" i="1"/>
  <c r="D504" i="1"/>
  <c r="I504" i="1"/>
  <c r="G504" i="1"/>
  <c r="J504" i="1"/>
  <c r="D235" i="1"/>
  <c r="K504" i="1"/>
  <c r="C276" i="1"/>
  <c r="E276" i="1" s="1"/>
  <c r="D147" i="1" l="1"/>
  <c r="L504" i="1"/>
</calcChain>
</file>

<file path=xl/sharedStrings.xml><?xml version="1.0" encoding="utf-8"?>
<sst xmlns="http://schemas.openxmlformats.org/spreadsheetml/2006/main" count="417" uniqueCount="149">
  <si>
    <t>Ejercicio:</t>
  </si>
  <si>
    <t>Distribución</t>
  </si>
  <si>
    <t>Por Comunidad</t>
  </si>
  <si>
    <t>Comunidad</t>
  </si>
  <si>
    <t>Sociedades</t>
  </si>
  <si>
    <t>%</t>
  </si>
  <si>
    <t>ANDALUCIA</t>
  </si>
  <si>
    <t>ARAGON</t>
  </si>
  <si>
    <t>ASTURIAS</t>
  </si>
  <si>
    <t>BALEARES</t>
  </si>
  <si>
    <t>CANARIAS</t>
  </si>
  <si>
    <t>CANTABRIA</t>
  </si>
  <si>
    <t>CASTILLA LA MANCHA</t>
  </si>
  <si>
    <t>CASTILLA LEON</t>
  </si>
  <si>
    <t>CATALUÑA</t>
  </si>
  <si>
    <t>COMUNIDAD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</si>
  <si>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</si>
  <si>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</si>
  <si>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</si>
  <si>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</si>
  <si>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</si>
  <si>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</si>
  <si>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</si>
  <si>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</si>
  <si>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Total general</t>
  </si>
  <si>
    <t>Por CNAE</t>
  </si>
  <si>
    <t>CNAE</t>
  </si>
  <si>
    <t>7320 - Estudios de mercado y realización de encuestas de opinión pública</t>
  </si>
  <si>
    <t>7112 - Servicios técnicos de ingeniería y otras actividades relacionadas con el asesoramiento técnico</t>
  </si>
  <si>
    <t>6209 - Otros servicios relacionados con las tecnologías de la información y la informática</t>
  </si>
  <si>
    <t>7490 - Otras actividades profesionales, científicas y técnicas n.c.o.p.</t>
  </si>
  <si>
    <t>7022 - Otras actividades de consultoría de gestión empresarial</t>
  </si>
  <si>
    <t>8291 - Actividades de las agencias de cobros y de información comercial</t>
  </si>
  <si>
    <t>6201 - Actividades de programación informática</t>
  </si>
  <si>
    <t>6202 - Actividades de consultoría informática</t>
  </si>
  <si>
    <t>6311 - Proceso de datos, hosting y actividades relacionadas</t>
  </si>
  <si>
    <t>5811 - Edición de libros</t>
  </si>
  <si>
    <t>8299 - Otras actividades de apoyo a las empresas n.c.o.p.</t>
  </si>
  <si>
    <t>6920 - Actividades de contabilidad, teneduría de libros, auditoría y asesoría fiscal</t>
  </si>
  <si>
    <t>7311 - Agencias de publicidad</t>
  </si>
  <si>
    <t>Resto de CNAEs</t>
  </si>
  <si>
    <t>Total</t>
  </si>
  <si>
    <t>Por Subsector</t>
  </si>
  <si>
    <t>Subsector</t>
  </si>
  <si>
    <t>Consultoría Técnica</t>
  </si>
  <si>
    <t>Turismo</t>
  </si>
  <si>
    <t>Cultura</t>
  </si>
  <si>
    <t>Meteorológicas</t>
  </si>
  <si>
    <t>Directoriales</t>
  </si>
  <si>
    <t>Económico y Financiero</t>
  </si>
  <si>
    <t>Editoriales</t>
  </si>
  <si>
    <t>Estudios de Mercado</t>
  </si>
  <si>
    <t>Información Geográfica</t>
  </si>
  <si>
    <t>Informática de Infomediación</t>
  </si>
  <si>
    <t>Antigüedad</t>
  </si>
  <si>
    <t>Por Antigüedad</t>
  </si>
  <si>
    <t>1. De 1 a 10 años</t>
  </si>
  <si>
    <t>2. De 11 a 20 años</t>
  </si>
  <si>
    <t>3. De 21 a 40 años</t>
  </si>
  <si>
    <t>4. Más de 40 años</t>
  </si>
  <si>
    <t>Número de Empresas</t>
  </si>
  <si>
    <t>Proporción %</t>
  </si>
  <si>
    <t>Año de fundación de la más antigua</t>
  </si>
  <si>
    <t>Años de antigüedad</t>
  </si>
  <si>
    <t>Ventas</t>
  </si>
  <si>
    <t>Ventas 2020</t>
  </si>
  <si>
    <t>Mediana ventas por sector</t>
  </si>
  <si>
    <t>Ventas (mediana)</t>
  </si>
  <si>
    <t>Ventas (media)</t>
  </si>
  <si>
    <t>Variación</t>
  </si>
  <si>
    <t>Evolución del PIB 2020*</t>
  </si>
  <si>
    <t>*(Millones de euros). Fuente INE - Contabilidad Nacional Anual: principales agregados</t>
  </si>
  <si>
    <t>Empleados</t>
  </si>
  <si>
    <t>Porcentaje 2020</t>
  </si>
  <si>
    <t>Mediana empleados por sector</t>
  </si>
  <si>
    <t>Consultoría técnica</t>
  </si>
  <si>
    <t>Rango de empleados</t>
  </si>
  <si>
    <t>Volumen</t>
  </si>
  <si>
    <t>Porcentaje</t>
  </si>
  <si>
    <t>1. De 1 a 5 empleados</t>
  </si>
  <si>
    <t>2. De 6 a 10 empleados</t>
  </si>
  <si>
    <t>3. De 11 a 20 empleados</t>
  </si>
  <si>
    <t>4. De 21 a 50 empleados</t>
  </si>
  <si>
    <t>5,. De 51 a 100 empleados</t>
  </si>
  <si>
    <t>6. Más de 100 empleados</t>
  </si>
  <si>
    <t>Empleo equivalente a tiempo completo*</t>
  </si>
  <si>
    <t>*(Miles de puestos de trabajo). Fuente INE - Contabilidad Nacional Anual: principales agregados</t>
  </si>
  <si>
    <t>Facturación media por empleado</t>
  </si>
  <si>
    <t xml:space="preserve">Facturación media por empleado </t>
  </si>
  <si>
    <t>Gastos medios por empleado</t>
  </si>
  <si>
    <t>Gasto Medio por Empleado</t>
  </si>
  <si>
    <t xml:space="preserve">Gasto Medio por empleado </t>
  </si>
  <si>
    <t>Capital sucrito</t>
  </si>
  <si>
    <t xml:space="preserve">Desglose de capital suscrito actual por subsector </t>
  </si>
  <si>
    <t>Capital Suscrito</t>
  </si>
  <si>
    <t>Mediana cap_sus por sector</t>
  </si>
  <si>
    <t>Capital 2020</t>
  </si>
  <si>
    <t>Evolución Capital</t>
  </si>
  <si>
    <t>Resultado Pérdidas y Ganancias</t>
  </si>
  <si>
    <t>Beneficios y Pérdidas</t>
  </si>
  <si>
    <t>Empresas en pérdidas o ganancias con datos en el ejercicio</t>
  </si>
  <si>
    <t>Con Beneficios</t>
  </si>
  <si>
    <t>Con Pérdidas</t>
  </si>
  <si>
    <t>Importes</t>
  </si>
  <si>
    <t>Promedio</t>
  </si>
  <si>
    <t>% Beneficios</t>
  </si>
  <si>
    <t>% Pérdidas</t>
  </si>
  <si>
    <t>Con Perdidas</t>
  </si>
  <si>
    <t>Importe Beneficios</t>
  </si>
  <si>
    <t>Importe Pérdidas</t>
  </si>
  <si>
    <t>Resultado Neto</t>
  </si>
  <si>
    <t>Contribución</t>
  </si>
  <si>
    <t>Riesgo Comercial</t>
  </si>
  <si>
    <t>Elevado</t>
  </si>
  <si>
    <t>Distribución por tramo</t>
  </si>
  <si>
    <t>Tramo</t>
  </si>
  <si>
    <t>Máximo</t>
  </si>
  <si>
    <t>Default</t>
  </si>
  <si>
    <t>Mínimo</t>
  </si>
  <si>
    <t>Moderado</t>
  </si>
  <si>
    <t>Evolución</t>
  </si>
  <si>
    <t>Tendencia</t>
  </si>
  <si>
    <t>Evolución de Ventas</t>
  </si>
  <si>
    <t>Andalucía</t>
  </si>
  <si>
    <t>Aragón</t>
  </si>
  <si>
    <t>Canarias</t>
  </si>
  <si>
    <t>Principado de Asturias</t>
  </si>
  <si>
    <t>Castilla y León</t>
  </si>
  <si>
    <t>Cataluña</t>
  </si>
  <si>
    <t>Comunidad de Madrid</t>
  </si>
  <si>
    <t>Comunitat Valenciana</t>
  </si>
  <si>
    <t>Galicia</t>
  </si>
  <si>
    <t>País Vasco</t>
  </si>
  <si>
    <t>Evolución de empleados</t>
  </si>
  <si>
    <t xml:space="preserve"> </t>
  </si>
  <si>
    <t>Empresas creadas entre 2010-2020</t>
  </si>
  <si>
    <t>Desglose de ventas por subsector (561 empresas con dato de ventas)</t>
  </si>
  <si>
    <t>Evolución Ventas (509 empresas con datos en 2019 y 2020)</t>
  </si>
  <si>
    <t xml:space="preserve">https://www.ine.es/dyngs/INEbase/es/operacion.htm?c=Estadistica_C&amp;cid=1254736177057&amp;menu=ultiDatos&amp;idp=1254735576581 </t>
  </si>
  <si>
    <t>Desglose de empleados por subsector (526 empresas con dato de empleados)</t>
  </si>
  <si>
    <t>Empleados 2020</t>
  </si>
  <si>
    <t>Evolución Empleados (512 empresas con datos en 2019 y 2020)</t>
  </si>
  <si>
    <t>Facturación media por empleado y año (415 empresas con ventas y empleados entre 2019 y 2020)</t>
  </si>
  <si>
    <t>Gastos empleados 2020</t>
  </si>
  <si>
    <t>Gasto medio por empleado y año (434 empresas con salarios y empleados entre 2019 y 2020)</t>
  </si>
  <si>
    <t>Empresas en pérdidas o ganancias (483 con datos entre 2018 y 2020)</t>
  </si>
  <si>
    <t>Salvo que se indique lo contrario, se autoriza la reutilización de este contenido bajo una licencia Creative Commons Attribution 4.0 International (CC-BY-4.0)</t>
  </si>
  <si>
    <t>Se permite la reutilización siempre que se indique la autoría, se de el crédito apropiado y se indique cualquier cambio realizado respecto al documento original</t>
  </si>
  <si>
    <t>Año de fundación de las más antiguas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</si>
</sst>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_-* #,##0\ &quot;€&quot;_-;\-* #,##0\ &quot;€&quot;_-;_-* &quot;-&quot;??\ &quot;€&quot;_-;_-@_-"/>
    <numFmt numFmtId="167" formatCode="0.0%"/>
    <numFmt numFmtId="168" formatCode="_-* #,##0\ [$€-C0A]_-;\-* #,##0\ [$€-C0A]_-;_-* &quot;-&quot;??\ [$€-C0A]_-;_-@_-"/>
    <numFmt numFmtId="169" formatCode="_-* #,##0.0\ [$€-C0A]_-;\-* #,##0.0\ [$€-C0A]_-;_-* &quot;-&quot;?\ [$€-C0A]_-;_-@_-"/>
    <numFmt numFmtId="170" formatCode="#,##0.00\ &quot;€&quot;"/>
    <numFmt numFmtId="171" formatCode="#,##0\ &quot;€&quot;"/>
    <numFmt numFmtId="172" formatCode="_-* #,##0.0\ &quot;€&quot;_-;\-* #,##0.0\ &quot;€&quot;_-;_-* &quot;-&quot;??\ &quot;€&quot;_-;_-@_-"/>
  </numFmts>
  <fonts count="18">
    <font>
      <sz val="10"/>
      <name val="MS Sans Serif"/>
      <family val="2"/>
    </font>
    <font>
      <sz val="10"/>
      <name val="MS Sans Serif"/>
      <family val="2"/>
    </font>
    <font>
      <b/>
      <sz val="18"/>
      <color rgb="FF008F44"/>
      <name val="Myriad Pro"/>
    </font>
    <font>
      <sz val="11"/>
      <name val="Myriad Pro"/>
    </font>
    <font>
      <b/>
      <sz val="11"/>
      <color theme="0"/>
      <name val="Myriad Pro"/>
    </font>
    <font>
      <b/>
      <sz val="11"/>
      <name val="Myriad Pro"/>
    </font>
    <font>
      <b/>
      <sz val="12"/>
      <color theme="0"/>
      <name val="Myriad Pro"/>
    </font>
    <font>
      <sz val="11"/>
      <color theme="0"/>
      <name val="Myriad Pro"/>
    </font>
    <font>
      <u/>
      <sz val="10"/>
      <color theme="10"/>
      <name val="MS Sans Serif"/>
      <family val="2"/>
    </font>
    <font>
      <b/>
      <sz val="11"/>
      <color rgb="FFFFFFFF"/>
      <name val="Myriad Pro"/>
    </font>
    <font>
      <sz val="11"/>
      <color rgb="FF2F2B20"/>
      <name val="Myriad Pro"/>
    </font>
    <font>
      <b/>
      <sz val="14"/>
      <color theme="0"/>
      <name val="Myriad Pro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name val="MS Sans Serif"/>
      <family val="2"/>
    </font>
    <font>
      <b/>
      <sz val="11"/>
      <color rgb="FFC00000"/>
      <name val="Myriad Pro"/>
    </font>
    <font>
      <i/>
      <sz val="11"/>
      <name val="Myriad Pro"/>
    </font>
  </fonts>
  <fills count="8">
    <fill>
      <patternFill patternType="none"/>
    </fill>
    <fill>
      <patternFill patternType="gray125"/>
    </fill>
    <fill>
      <patternFill patternType="solid">
        <fgColor rgb="FF008F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F4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1" xfId="0" applyFont="1" applyBorder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4"/>
    <xf numFmtId="0" fontId="9" fillId="2" borderId="2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 wrapText="1" readingOrder="1"/>
    </xf>
    <xf numFmtId="0" fontId="10" fillId="0" borderId="2" xfId="0" applyFont="1" applyBorder="1" applyAlignment="1">
      <alignment horizontal="center" wrapText="1" readingOrder="1"/>
    </xf>
    <xf numFmtId="9" fontId="10" fillId="0" borderId="2" xfId="0" applyNumberFormat="1" applyFont="1" applyBorder="1" applyAlignment="1">
      <alignment horizontal="center" wrapText="1" readingOrder="1"/>
    </xf>
    <xf numFmtId="0" fontId="10" fillId="3" borderId="2" xfId="0" applyFont="1" applyFill="1" applyBorder="1" applyAlignment="1">
      <alignment horizontal="left" wrapText="1" readingOrder="1"/>
    </xf>
    <xf numFmtId="0" fontId="10" fillId="3" borderId="2" xfId="0" applyFont="1" applyFill="1" applyBorder="1" applyAlignment="1">
      <alignment horizontal="center" wrapText="1" readingOrder="1"/>
    </xf>
    <xf numFmtId="9" fontId="10" fillId="3" borderId="2" xfId="0" applyNumberFormat="1" applyFont="1" applyFill="1" applyBorder="1" applyAlignment="1">
      <alignment horizontal="center" wrapText="1" readingOrder="1"/>
    </xf>
    <xf numFmtId="9" fontId="3" fillId="0" borderId="0" xfId="3" applyFont="1"/>
    <xf numFmtId="0" fontId="9" fillId="2" borderId="2" xfId="0" applyFont="1" applyFill="1" applyBorder="1" applyAlignment="1">
      <alignment horizontal="left" wrapText="1" readingOrder="1"/>
    </xf>
    <xf numFmtId="9" fontId="9" fillId="2" borderId="2" xfId="0" applyNumberFormat="1" applyFont="1" applyFill="1" applyBorder="1" applyAlignment="1">
      <alignment horizontal="center" wrapText="1" readingOrder="1"/>
    </xf>
    <xf numFmtId="9" fontId="3" fillId="0" borderId="0" xfId="0" applyNumberFormat="1" applyFont="1"/>
    <xf numFmtId="0" fontId="10" fillId="0" borderId="2" xfId="0" applyFont="1" applyBorder="1" applyAlignment="1">
      <alignment horizontal="left" vertical="top" readingOrder="1"/>
    </xf>
    <xf numFmtId="0" fontId="10" fillId="0" borderId="2" xfId="0" applyFont="1" applyBorder="1" applyAlignment="1">
      <alignment horizontal="center" readingOrder="1"/>
    </xf>
    <xf numFmtId="9" fontId="10" fillId="0" borderId="2" xfId="0" applyNumberFormat="1" applyFont="1" applyBorder="1" applyAlignment="1">
      <alignment horizontal="center" readingOrder="1"/>
    </xf>
    <xf numFmtId="0" fontId="10" fillId="3" borderId="2" xfId="0" applyFont="1" applyFill="1" applyBorder="1" applyAlignment="1">
      <alignment horizontal="left" vertical="top" readingOrder="1"/>
    </xf>
    <xf numFmtId="0" fontId="10" fillId="3" borderId="2" xfId="0" applyFont="1" applyFill="1" applyBorder="1" applyAlignment="1">
      <alignment horizontal="center" readingOrder="1"/>
    </xf>
    <xf numFmtId="9" fontId="10" fillId="3" borderId="2" xfId="0" applyNumberFormat="1" applyFont="1" applyFill="1" applyBorder="1" applyAlignment="1">
      <alignment horizontal="center" readingOrder="1"/>
    </xf>
    <xf numFmtId="0" fontId="9" fillId="2" borderId="2" xfId="0" applyFont="1" applyFill="1" applyBorder="1" applyAlignment="1">
      <alignment horizontal="left" readingOrder="1"/>
    </xf>
    <xf numFmtId="0" fontId="9" fillId="2" borderId="2" xfId="0" applyFont="1" applyFill="1" applyBorder="1" applyAlignment="1">
      <alignment horizontal="center" readingOrder="1"/>
    </xf>
    <xf numFmtId="9" fontId="9" fillId="2" borderId="2" xfId="0" applyNumberFormat="1" applyFont="1" applyFill="1" applyBorder="1" applyAlignment="1">
      <alignment horizontal="center" readingOrder="1"/>
    </xf>
    <xf numFmtId="1" fontId="10" fillId="0" borderId="2" xfId="0" applyNumberFormat="1" applyFont="1" applyBorder="1" applyAlignment="1">
      <alignment horizontal="center" wrapText="1" readingOrder="1"/>
    </xf>
    <xf numFmtId="164" fontId="3" fillId="0" borderId="0" xfId="1" applyNumberFormat="1" applyFont="1"/>
    <xf numFmtId="0" fontId="3" fillId="0" borderId="2" xfId="0" applyFont="1" applyBorder="1" applyAlignment="1">
      <alignment horizontal="left" wrapText="1" readingOrder="1"/>
    </xf>
    <xf numFmtId="0" fontId="3" fillId="3" borderId="2" xfId="0" applyFont="1" applyFill="1" applyBorder="1" applyAlignment="1">
      <alignment horizontal="center" wrapText="1" readingOrder="1"/>
    </xf>
    <xf numFmtId="9" fontId="3" fillId="3" borderId="2" xfId="0" applyNumberFormat="1" applyFont="1" applyFill="1" applyBorder="1" applyAlignment="1">
      <alignment horizontal="center" wrapText="1" readingOrder="1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left" wrapText="1" readingOrder="1"/>
    </xf>
    <xf numFmtId="0" fontId="3" fillId="0" borderId="2" xfId="0" applyFont="1" applyBorder="1" applyAlignment="1">
      <alignment horizontal="center" wrapText="1" readingOrder="1"/>
    </xf>
    <xf numFmtId="9" fontId="3" fillId="0" borderId="2" xfId="0" applyNumberFormat="1" applyFont="1" applyBorder="1" applyAlignment="1">
      <alignment horizont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top" wrapText="1" readingOrder="1"/>
    </xf>
    <xf numFmtId="164" fontId="10" fillId="0" borderId="2" xfId="1" applyNumberFormat="1" applyFont="1" applyFill="1" applyBorder="1" applyAlignment="1">
      <alignment horizontal="center" wrapText="1" readingOrder="1"/>
    </xf>
    <xf numFmtId="9" fontId="10" fillId="0" borderId="2" xfId="3" applyFont="1" applyFill="1" applyBorder="1" applyAlignment="1">
      <alignment horizontal="center" wrapText="1" readingOrder="1"/>
    </xf>
    <xf numFmtId="0" fontId="10" fillId="3" borderId="2" xfId="0" applyFont="1" applyFill="1" applyBorder="1" applyAlignment="1">
      <alignment horizontal="left" vertical="top" wrapText="1" readingOrder="1"/>
    </xf>
    <xf numFmtId="164" fontId="10" fillId="3" borderId="2" xfId="1" applyNumberFormat="1" applyFont="1" applyFill="1" applyBorder="1" applyAlignment="1">
      <alignment horizontal="center" wrapText="1" readingOrder="1"/>
    </xf>
    <xf numFmtId="1" fontId="10" fillId="3" borderId="2" xfId="0" applyNumberFormat="1" applyFont="1" applyFill="1" applyBorder="1" applyAlignment="1">
      <alignment horizontal="center" wrapText="1" readingOrder="1"/>
    </xf>
    <xf numFmtId="9" fontId="10" fillId="3" borderId="2" xfId="3" applyFont="1" applyFill="1" applyBorder="1" applyAlignment="1">
      <alignment horizontal="center" wrapText="1" readingOrder="1"/>
    </xf>
    <xf numFmtId="164" fontId="9" fillId="2" borderId="2" xfId="1" applyNumberFormat="1" applyFont="1" applyFill="1" applyBorder="1" applyAlignment="1">
      <alignment horizontal="center" wrapText="1" readingOrder="1"/>
    </xf>
    <xf numFmtId="1" fontId="9" fillId="2" borderId="2" xfId="0" applyNumberFormat="1" applyFont="1" applyFill="1" applyBorder="1" applyAlignment="1">
      <alignment horizontal="center" wrapText="1" readingOrder="1"/>
    </xf>
    <xf numFmtId="9" fontId="9" fillId="2" borderId="2" xfId="3" applyFont="1" applyFill="1" applyBorder="1" applyAlignment="1">
      <alignment horizontal="center" wrapText="1" readingOrder="1"/>
    </xf>
    <xf numFmtId="0" fontId="11" fillId="2" borderId="0" xfId="0" applyFont="1" applyFill="1"/>
    <xf numFmtId="166" fontId="10" fillId="0" borderId="2" xfId="2" applyNumberFormat="1" applyFont="1" applyFill="1" applyBorder="1" applyAlignment="1">
      <alignment horizontal="center" wrapText="1" readingOrder="1"/>
    </xf>
    <xf numFmtId="167" fontId="10" fillId="0" borderId="2" xfId="3" applyNumberFormat="1" applyFont="1" applyFill="1" applyBorder="1" applyAlignment="1">
      <alignment horizontal="center" vertical="top" wrapText="1" readingOrder="1"/>
    </xf>
    <xf numFmtId="166" fontId="10" fillId="3" borderId="2" xfId="2" applyNumberFormat="1" applyFont="1" applyFill="1" applyBorder="1" applyAlignment="1">
      <alignment horizontal="center" wrapText="1" readingOrder="1"/>
    </xf>
    <xf numFmtId="167" fontId="10" fillId="3" borderId="2" xfId="3" applyNumberFormat="1" applyFont="1" applyFill="1" applyBorder="1" applyAlignment="1">
      <alignment horizontal="center" vertical="top" wrapText="1" readingOrder="1"/>
    </xf>
    <xf numFmtId="166" fontId="9" fillId="2" borderId="2" xfId="2" applyNumberFormat="1" applyFont="1" applyFill="1" applyBorder="1" applyAlignment="1">
      <alignment horizontal="center" wrapText="1" readingOrder="1"/>
    </xf>
    <xf numFmtId="167" fontId="9" fillId="2" borderId="2" xfId="0" applyNumberFormat="1" applyFont="1" applyFill="1" applyBorder="1" applyAlignment="1">
      <alignment horizontal="center" wrapText="1" readingOrder="1"/>
    </xf>
    <xf numFmtId="3" fontId="5" fillId="4" borderId="0" xfId="0" applyNumberFormat="1" applyFont="1" applyFill="1"/>
    <xf numFmtId="167" fontId="5" fillId="4" borderId="0" xfId="0" applyNumberFormat="1" applyFont="1" applyFill="1" applyAlignment="1">
      <alignment horizontal="center"/>
    </xf>
    <xf numFmtId="0" fontId="8" fillId="0" borderId="0" xfId="4" applyAlignment="1"/>
    <xf numFmtId="166" fontId="3" fillId="0" borderId="0" xfId="0" applyNumberFormat="1" applyFont="1"/>
    <xf numFmtId="44" fontId="3" fillId="0" borderId="0" xfId="2" applyFont="1"/>
    <xf numFmtId="164" fontId="3" fillId="0" borderId="0" xfId="0" applyNumberFormat="1" applyFont="1"/>
    <xf numFmtId="49" fontId="10" fillId="0" borderId="2" xfId="0" applyNumberFormat="1" applyFont="1" applyBorder="1" applyAlignment="1">
      <alignment horizontal="left" vertical="top" wrapText="1" readingOrder="1"/>
    </xf>
    <xf numFmtId="49" fontId="10" fillId="3" borderId="2" xfId="0" applyNumberFormat="1" applyFont="1" applyFill="1" applyBorder="1" applyAlignment="1">
      <alignment horizontal="left" vertical="top" wrapText="1" readingOrder="1"/>
    </xf>
    <xf numFmtId="0" fontId="5" fillId="4" borderId="0" xfId="0" applyFont="1" applyFill="1" applyAlignment="1">
      <alignment wrapText="1"/>
    </xf>
    <xf numFmtId="0" fontId="0" fillId="0" borderId="0" xfId="0" applyAlignment="1">
      <alignment vertical="center" readingOrder="1"/>
    </xf>
    <xf numFmtId="0" fontId="13" fillId="0" borderId="0" xfId="0" applyFont="1"/>
    <xf numFmtId="0" fontId="14" fillId="0" borderId="0" xfId="0" applyFont="1"/>
    <xf numFmtId="168" fontId="10" fillId="0" borderId="2" xfId="2" applyNumberFormat="1" applyFont="1" applyFill="1" applyBorder="1" applyAlignment="1">
      <alignment horizontal="center" wrapText="1" readingOrder="1"/>
    </xf>
    <xf numFmtId="168" fontId="10" fillId="0" borderId="2" xfId="1" applyNumberFormat="1" applyFont="1" applyFill="1" applyBorder="1" applyAlignment="1">
      <alignment horizontal="center" wrapText="1" readingOrder="1"/>
    </xf>
    <xf numFmtId="168" fontId="10" fillId="3" borderId="2" xfId="2" applyNumberFormat="1" applyFont="1" applyFill="1" applyBorder="1" applyAlignment="1">
      <alignment horizontal="center" wrapText="1" readingOrder="1"/>
    </xf>
    <xf numFmtId="168" fontId="10" fillId="3" borderId="2" xfId="1" applyNumberFormat="1" applyFont="1" applyFill="1" applyBorder="1" applyAlignment="1">
      <alignment horizontal="center" wrapText="1" readingOrder="1"/>
    </xf>
    <xf numFmtId="167" fontId="10" fillId="0" borderId="2" xfId="3" applyNumberFormat="1" applyFont="1" applyFill="1" applyBorder="1" applyAlignment="1">
      <alignment horizontal="center" wrapText="1" readingOrder="1"/>
    </xf>
    <xf numFmtId="167" fontId="10" fillId="3" borderId="2" xfId="3" applyNumberFormat="1" applyFont="1" applyFill="1" applyBorder="1" applyAlignment="1">
      <alignment horizontal="center" wrapText="1" readingOrder="1"/>
    </xf>
    <xf numFmtId="168" fontId="9" fillId="2" borderId="2" xfId="2" applyNumberFormat="1" applyFont="1" applyFill="1" applyBorder="1" applyAlignment="1">
      <alignment horizontal="center" wrapText="1" readingOrder="1"/>
    </xf>
    <xf numFmtId="168" fontId="9" fillId="2" borderId="2" xfId="1" applyNumberFormat="1" applyFont="1" applyFill="1" applyBorder="1" applyAlignment="1">
      <alignment horizontal="center" wrapText="1" readingOrder="1"/>
    </xf>
    <xf numFmtId="169" fontId="0" fillId="0" borderId="0" xfId="0" applyNumberFormat="1"/>
    <xf numFmtId="167" fontId="9" fillId="2" borderId="2" xfId="3" applyNumberFormat="1" applyFont="1" applyFill="1" applyBorder="1" applyAlignment="1">
      <alignment horizontal="center" vertical="center" wrapText="1" readingOrder="1"/>
    </xf>
    <xf numFmtId="167" fontId="3" fillId="0" borderId="0" xfId="3" applyNumberFormat="1" applyFont="1"/>
    <xf numFmtId="0" fontId="9" fillId="2" borderId="2" xfId="0" applyFont="1" applyFill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168" fontId="10" fillId="0" borderId="2" xfId="1" applyNumberFormat="1" applyFont="1" applyFill="1" applyBorder="1" applyAlignment="1">
      <alignment horizontal="center" vertical="center" wrapText="1" readingOrder="1"/>
    </xf>
    <xf numFmtId="167" fontId="10" fillId="0" borderId="2" xfId="3" applyNumberFormat="1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168" fontId="10" fillId="3" borderId="2" xfId="1" applyNumberFormat="1" applyFont="1" applyFill="1" applyBorder="1" applyAlignment="1">
      <alignment horizontal="center" vertical="center" wrapText="1" readingOrder="1"/>
    </xf>
    <xf numFmtId="167" fontId="10" fillId="3" borderId="2" xfId="3" applyNumberFormat="1" applyFont="1" applyFill="1" applyBorder="1" applyAlignment="1">
      <alignment horizontal="center" vertical="center" wrapText="1" readingOrder="1"/>
    </xf>
    <xf numFmtId="164" fontId="15" fillId="0" borderId="0" xfId="1" applyNumberFormat="1" applyFont="1"/>
    <xf numFmtId="168" fontId="9" fillId="2" borderId="2" xfId="1" applyNumberFormat="1" applyFont="1" applyFill="1" applyBorder="1" applyAlignment="1">
      <alignment horizontal="center" vertical="center" wrapText="1" readingOrder="1"/>
    </xf>
    <xf numFmtId="168" fontId="0" fillId="0" borderId="0" xfId="0" applyNumberFormat="1"/>
    <xf numFmtId="167" fontId="0" fillId="0" borderId="0" xfId="3" applyNumberFormat="1" applyFont="1"/>
    <xf numFmtId="166" fontId="9" fillId="2" borderId="2" xfId="2" applyNumberFormat="1" applyFont="1" applyFill="1" applyBorder="1" applyAlignment="1">
      <alignment horizontal="center" vertical="center" wrapText="1" readingOrder="1"/>
    </xf>
    <xf numFmtId="164" fontId="9" fillId="2" borderId="2" xfId="1" applyNumberFormat="1" applyFont="1" applyFill="1" applyBorder="1" applyAlignment="1">
      <alignment horizontal="center" vertical="center" wrapText="1" readingOrder="1"/>
    </xf>
    <xf numFmtId="44" fontId="10" fillId="0" borderId="2" xfId="2" applyFont="1" applyFill="1" applyBorder="1" applyAlignment="1">
      <alignment horizontal="center" wrapText="1" readingOrder="1"/>
    </xf>
    <xf numFmtId="44" fontId="10" fillId="3" borderId="2" xfId="2" applyFont="1" applyFill="1" applyBorder="1" applyAlignment="1">
      <alignment horizontal="center" wrapText="1" readingOrder="1"/>
    </xf>
    <xf numFmtId="44" fontId="9" fillId="2" borderId="2" xfId="2" applyFont="1" applyFill="1" applyBorder="1" applyAlignment="1">
      <alignment horizontal="center" wrapText="1" readingOrder="1"/>
    </xf>
    <xf numFmtId="9" fontId="0" fillId="0" borderId="0" xfId="3" applyFont="1"/>
    <xf numFmtId="0" fontId="9" fillId="2" borderId="2" xfId="0" applyFont="1" applyFill="1" applyBorder="1" applyAlignment="1">
      <alignment horizontal="right" vertical="center" wrapText="1" readingOrder="1"/>
    </xf>
    <xf numFmtId="9" fontId="9" fillId="2" borderId="2" xfId="3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right" vertical="top" wrapText="1" readingOrder="1"/>
    </xf>
    <xf numFmtId="9" fontId="10" fillId="0" borderId="2" xfId="3" applyFont="1" applyFill="1" applyBorder="1" applyAlignment="1">
      <alignment horizontal="right" vertical="top" wrapText="1" readingOrder="1"/>
    </xf>
    <xf numFmtId="44" fontId="10" fillId="0" borderId="2" xfId="2" applyFont="1" applyFill="1" applyBorder="1" applyAlignment="1">
      <alignment horizontal="right" vertical="top" wrapText="1" readingOrder="1"/>
    </xf>
    <xf numFmtId="167" fontId="10" fillId="0" borderId="2" xfId="3" applyNumberFormat="1" applyFont="1" applyFill="1" applyBorder="1" applyAlignment="1">
      <alignment horizontal="right" vertical="top" wrapText="1" readingOrder="1"/>
    </xf>
    <xf numFmtId="44" fontId="0" fillId="0" borderId="0" xfId="0" applyNumberFormat="1"/>
    <xf numFmtId="0" fontId="10" fillId="3" borderId="2" xfId="0" applyFont="1" applyFill="1" applyBorder="1" applyAlignment="1">
      <alignment horizontal="right" vertical="top" wrapText="1" readingOrder="1"/>
    </xf>
    <xf numFmtId="9" fontId="10" fillId="3" borderId="2" xfId="3" applyFont="1" applyFill="1" applyBorder="1" applyAlignment="1">
      <alignment horizontal="right" vertical="top" wrapText="1" readingOrder="1"/>
    </xf>
    <xf numFmtId="44" fontId="10" fillId="3" borderId="2" xfId="2" applyFont="1" applyFill="1" applyBorder="1" applyAlignment="1">
      <alignment horizontal="right" vertical="top" wrapText="1" readingOrder="1"/>
    </xf>
    <xf numFmtId="0" fontId="9" fillId="2" borderId="2" xfId="0" applyFont="1" applyFill="1" applyBorder="1" applyAlignment="1">
      <alignment horizontal="right" wrapText="1" readingOrder="1"/>
    </xf>
    <xf numFmtId="9" fontId="9" fillId="2" borderId="2" xfId="3" applyFont="1" applyFill="1" applyBorder="1" applyAlignment="1">
      <alignment horizontal="right" wrapText="1" readingOrder="1"/>
    </xf>
    <xf numFmtId="44" fontId="9" fillId="2" borderId="2" xfId="2" applyFont="1" applyFill="1" applyBorder="1" applyAlignment="1">
      <alignment horizontal="right" wrapText="1" readingOrder="1"/>
    </xf>
    <xf numFmtId="44" fontId="10" fillId="0" borderId="2" xfId="2" applyFont="1" applyFill="1" applyBorder="1" applyAlignment="1">
      <alignment horizontal="left" vertical="top" wrapText="1" readingOrder="1"/>
    </xf>
    <xf numFmtId="170" fontId="10" fillId="0" borderId="2" xfId="2" applyNumberFormat="1" applyFont="1" applyFill="1" applyBorder="1" applyAlignment="1">
      <alignment horizontal="right" vertical="top" wrapText="1" readingOrder="1"/>
    </xf>
    <xf numFmtId="44" fontId="10" fillId="3" borderId="2" xfId="2" applyFont="1" applyFill="1" applyBorder="1" applyAlignment="1">
      <alignment horizontal="left" vertical="top" wrapText="1" readingOrder="1"/>
    </xf>
    <xf numFmtId="44" fontId="9" fillId="2" borderId="2" xfId="2" applyFont="1" applyFill="1" applyBorder="1" applyAlignment="1">
      <alignment horizontal="left" wrapText="1" readingOrder="1"/>
    </xf>
    <xf numFmtId="0" fontId="16" fillId="0" borderId="0" xfId="0" applyFont="1"/>
    <xf numFmtId="164" fontId="10" fillId="0" borderId="2" xfId="1" applyNumberFormat="1" applyFont="1" applyFill="1" applyBorder="1" applyAlignment="1">
      <alignment wrapText="1" readingOrder="1"/>
    </xf>
    <xf numFmtId="164" fontId="10" fillId="3" borderId="2" xfId="1" applyNumberFormat="1" applyFont="1" applyFill="1" applyBorder="1" applyAlignment="1">
      <alignment wrapText="1" readingOrder="1"/>
    </xf>
    <xf numFmtId="164" fontId="4" fillId="2" borderId="2" xfId="1" applyNumberFormat="1" applyFont="1" applyFill="1" applyBorder="1" applyAlignment="1">
      <alignment wrapText="1" readingOrder="1"/>
    </xf>
    <xf numFmtId="9" fontId="10" fillId="0" borderId="2" xfId="3" applyFont="1" applyFill="1" applyBorder="1" applyAlignment="1">
      <alignment horizontal="center" vertical="top" wrapText="1" readingOrder="1"/>
    </xf>
    <xf numFmtId="9" fontId="10" fillId="3" borderId="2" xfId="3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readingOrder="1"/>
    </xf>
    <xf numFmtId="44" fontId="10" fillId="0" borderId="2" xfId="2" applyFont="1" applyFill="1" applyBorder="1" applyAlignment="1">
      <alignment horizontal="center" vertical="center" wrapText="1" readingOrder="1"/>
    </xf>
    <xf numFmtId="44" fontId="10" fillId="0" borderId="4" xfId="2" applyFont="1" applyFill="1" applyBorder="1" applyAlignment="1">
      <alignment horizontal="left" vertical="center" readingOrder="1"/>
    </xf>
    <xf numFmtId="166" fontId="10" fillId="0" borderId="5" xfId="2" applyNumberFormat="1" applyFont="1" applyFill="1" applyBorder="1" applyAlignment="1">
      <alignment horizontal="center" vertical="center" wrapText="1" readingOrder="1"/>
    </xf>
    <xf numFmtId="171" fontId="3" fillId="0" borderId="0" xfId="1" applyNumberFormat="1" applyFont="1"/>
    <xf numFmtId="44" fontId="10" fillId="3" borderId="4" xfId="2" applyFont="1" applyFill="1" applyBorder="1" applyAlignment="1">
      <alignment horizontal="left" vertical="center" readingOrder="1"/>
    </xf>
    <xf numFmtId="44" fontId="10" fillId="3" borderId="2" xfId="2" applyFont="1" applyFill="1" applyBorder="1" applyAlignment="1">
      <alignment horizontal="center" vertical="center" wrapText="1" readingOrder="1"/>
    </xf>
    <xf numFmtId="171" fontId="3" fillId="0" borderId="0" xfId="0" applyNumberFormat="1" applyFont="1"/>
    <xf numFmtId="44" fontId="9" fillId="2" borderId="4" xfId="2" applyFont="1" applyFill="1" applyBorder="1" applyAlignment="1">
      <alignment horizontal="left" vertical="center" readingOrder="1"/>
    </xf>
    <xf numFmtId="44" fontId="9" fillId="2" borderId="2" xfId="2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1" fontId="3" fillId="0" borderId="0" xfId="0" applyNumberFormat="1" applyFont="1"/>
    <xf numFmtId="172" fontId="10" fillId="0" borderId="5" xfId="2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72" fontId="9" fillId="2" borderId="2" xfId="2" applyNumberFormat="1" applyFont="1" applyFill="1" applyBorder="1" applyAlignment="1">
      <alignment horizontal="center" vertical="center" wrapText="1" readingOrder="1"/>
    </xf>
    <xf numFmtId="166" fontId="3" fillId="0" borderId="0" xfId="2" applyNumberFormat="1" applyFont="1"/>
    <xf numFmtId="0" fontId="9" fillId="5" borderId="6" xfId="0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left" vertical="top" wrapText="1" readingOrder="1"/>
    </xf>
    <xf numFmtId="166" fontId="10" fillId="0" borderId="6" xfId="2" applyNumberFormat="1" applyFont="1" applyFill="1" applyBorder="1" applyAlignment="1">
      <alignment horizontal="center" wrapText="1" readingOrder="1"/>
    </xf>
    <xf numFmtId="0" fontId="10" fillId="6" borderId="6" xfId="0" applyFont="1" applyFill="1" applyBorder="1" applyAlignment="1">
      <alignment horizontal="left" vertical="top" wrapText="1" readingOrder="1"/>
    </xf>
    <xf numFmtId="166" fontId="10" fillId="6" borderId="6" xfId="2" applyNumberFormat="1" applyFont="1" applyFill="1" applyBorder="1" applyAlignment="1">
      <alignment horizontal="center" wrapText="1" readingOrder="1"/>
    </xf>
    <xf numFmtId="167" fontId="10" fillId="0" borderId="6" xfId="3" applyNumberFormat="1" applyFont="1" applyFill="1" applyBorder="1" applyAlignment="1">
      <alignment horizontal="center" vertical="top" wrapText="1" readingOrder="1"/>
    </xf>
    <xf numFmtId="167" fontId="10" fillId="6" borderId="6" xfId="3" applyNumberFormat="1" applyFont="1" applyFill="1" applyBorder="1" applyAlignment="1">
      <alignment horizontal="center" vertical="top" wrapText="1" readingOrder="1"/>
    </xf>
    <xf numFmtId="0" fontId="9" fillId="5" borderId="6" xfId="0" applyFont="1" applyFill="1" applyBorder="1" applyAlignment="1">
      <alignment horizontal="left" wrapText="1" readingOrder="1"/>
    </xf>
    <xf numFmtId="166" fontId="9" fillId="5" borderId="6" xfId="2" applyNumberFormat="1" applyFont="1" applyFill="1" applyBorder="1" applyAlignment="1">
      <alignment horizontal="center" wrapText="1" readingOrder="1"/>
    </xf>
    <xf numFmtId="167" fontId="9" fillId="5" borderId="6" xfId="0" applyNumberFormat="1" applyFont="1" applyFill="1" applyBorder="1" applyAlignment="1">
      <alignment horizontal="center" wrapText="1" readingOrder="1"/>
    </xf>
    <xf numFmtId="3" fontId="5" fillId="7" borderId="0" xfId="0" applyNumberFormat="1" applyFont="1" applyFill="1"/>
    <xf numFmtId="167" fontId="5" fillId="7" borderId="0" xfId="0" applyNumberFormat="1" applyFont="1" applyFill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17" fillId="0" borderId="0" xfId="0" applyFont="1"/>
  </cellXfs>
  <cellStyles count="7">
    <cellStyle name="Hipervínculo" xfId="4" builtinId="8"/>
    <cellStyle name="Millares" xfId="1" builtinId="3"/>
    <cellStyle name="Moneda" xfId="2" builtinId="4"/>
    <cellStyle name="Moneda 2" xfId="6" xr:uid="{10761F41-0613-44EB-AED3-B7D095D185E4}"/>
    <cellStyle name="Normal" xfId="0" builtinId="0"/>
    <cellStyle name="Normal 11" xfId="5" xr:uid="{00000000-0005-0000-0000-000004000000}"/>
    <cellStyle name="Porcentaje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por subsector </a:t>
            </a:r>
          </a:p>
          <a:p>
            <a:pPr>
              <a:defRPr/>
            </a:pPr>
            <a:r>
              <a:rPr lang="en-US" b="0"/>
              <a:t>(en años)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'[2]Informe 1'!$C$360</c:f>
              <c:strCache>
                <c:ptCount val="1"/>
                <c:pt idx="0">
                  <c:v>Antigüedad</c:v>
                </c:pt>
              </c:strCache>
            </c:strRef>
          </c:tx>
          <c:spPr>
            <a:ln w="1270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'[2]Informe 1'!$B$361:$B$370</c:f>
              <c:strCache>
                <c:ptCount val="10"/>
                <c:pt idx="0">
                  <c:v>Consultoría técnica</c:v>
                </c:pt>
                <c:pt idx="1">
                  <c:v>Cultura</c:v>
                </c:pt>
                <c:pt idx="2">
                  <c:v>Directoriales</c:v>
                </c:pt>
                <c:pt idx="3">
                  <c:v>Económico y Financiero</c:v>
                </c:pt>
                <c:pt idx="4">
                  <c:v>Editoriales</c:v>
                </c:pt>
                <c:pt idx="5">
                  <c:v>Estudios de Mercado</c:v>
                </c:pt>
                <c:pt idx="6">
                  <c:v>Información Geográfica</c:v>
                </c:pt>
                <c:pt idx="7">
                  <c:v>Informática de Infomediación</c:v>
                </c:pt>
                <c:pt idx="8">
                  <c:v>Meteorológicas</c:v>
                </c:pt>
                <c:pt idx="9">
                  <c:v>Turismo</c:v>
                </c:pt>
              </c:strCache>
            </c:strRef>
          </c:cat>
          <c:val>
            <c:numRef>
              <c:f>'[2]Informe 1'!$C$361:$C$370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13.869565217391305</c:v>
                </c:pt>
                <c:pt idx="2">
                  <c:v>13.064516129032258</c:v>
                </c:pt>
                <c:pt idx="3">
                  <c:v>13.531914893617021</c:v>
                </c:pt>
                <c:pt idx="4">
                  <c:v>19.803278688524589</c:v>
                </c:pt>
                <c:pt idx="5">
                  <c:v>17.07482993197279</c:v>
                </c:pt>
                <c:pt idx="6">
                  <c:v>16.275641025641026</c:v>
                </c:pt>
                <c:pt idx="7">
                  <c:v>7.03125</c:v>
                </c:pt>
                <c:pt idx="8">
                  <c:v>9.8181818181818183</c:v>
                </c:pt>
                <c:pt idx="9">
                  <c:v>16.933333333333334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E-4ACA-BBD4-4725CF3DF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8556992"/>
        <c:axId val="-1338555632"/>
      </c:barChart>
      <c:catAx>
        <c:axId val="-1338556992"/>
        <c:scaling>
          <c:orientation val="maxMin"/>
        </c:scaling>
        <c:delete val="0"/>
        <c:axPos val="l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-1338555632"/>
        <c:crosses val="autoZero"/>
        <c:auto val="1"/>
        <c:lblAlgn val="ctr"/>
        <c:lblOffset val="100"/>
        <c:noMultiLvlLbl val="0"/>
      </c:catAx>
      <c:valAx>
        <c:axId val="-1338555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338556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155184</xdr:colOff>
      <xdr:row>127</xdr:row>
      <xdr:rowOff>139700</xdr:rowOff>
    </xdr:from>
    <xdr:to>
      <xdr:col>23</xdr:col>
      <xdr:colOff>225425</xdr:colOff>
      <xdr:row>128</xdr:row>
      <xdr:rowOff>0</xdr:rowOff>
    </xdr:to>
    <xdr:graphicFrame macro="">
      <xdr:nvGraphicFramePr>
        <xdr:cNvPr id="17" name="10 Gráfico">
          <a:extLst>
            <a:ext uri="{FF2B5EF4-FFF2-40B4-BE49-F238E27FC236}">
              <a16:creationId xmlns:a16="http://schemas.microsoft.com/office/drawing/2014/main" id="{A68B4533-19D5-495A-A153-6C8BD3149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123702</xdr:colOff>
      <xdr:row>0</xdr:row>
      <xdr:rowOff>197922</xdr:rowOff>
    </xdr:from>
    <xdr:to>
      <xdr:col>3</xdr:col>
      <xdr:colOff>1471035</xdr:colOff>
      <xdr:row>2</xdr:row>
      <xdr:rowOff>43283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7F5A46-F000-40F0-9B08-38DC3A4E3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4579" y="197922"/>
          <a:ext cx="1347333" cy="426757"/>
        </a:xfrm>
        <a:prstGeom prst="rect">
          <a:avLst/>
        </a:prstGeom>
      </xdr:spPr>
    </xdr:pic>
    <xdr:clientData/>
  </xdr:twoCellAnchor>
  <xdr:twoCellAnchor editAs="oneCell">
    <xdr:from>
      <xdr:col>0</xdr:col>
      <xdr:colOff>185552</xdr:colOff>
      <xdr:row>0</xdr:row>
      <xdr:rowOff>12370</xdr:rowOff>
    </xdr:from>
    <xdr:to>
      <xdr:col>1</xdr:col>
      <xdr:colOff>869156</xdr:colOff>
      <xdr:row>2</xdr:row>
      <xdr:rowOff>233908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CC23FA-43F6-4CBE-AC7F-4C241FE50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552" y="12370"/>
          <a:ext cx="1445604" cy="8049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Estudio%202022%20v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ernandez\OneDrive%20-%20ACyC\Datos\I+D\Asedie\Estudio%20Sector%20Infomediario\Estudio%202019%20(sobre%20ejercicio%2017)\Gr&#225;ficas%20ISI%202019%20(2018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AA"/>
      <sheetName val="Maestro"/>
      <sheetName val="Subsectores"/>
      <sheetName val="Instrucciones"/>
      <sheetName val="TD IESI21"/>
      <sheetName val="IVRating21"/>
      <sheetName val="IVBajas21"/>
      <sheetName val="DistribCnaeN"/>
      <sheetName val="MedianasN"/>
      <sheetName val="Hoja1"/>
      <sheetName val="EstimN"/>
      <sheetName val="Hoja4"/>
      <sheetName val="Enriquec emp-vent (dc)"/>
      <sheetName val="CensoN"/>
      <sheetName val="CensoBruto21"/>
      <sheetName val="TD IESI20"/>
      <sheetName val="MedianasN-1"/>
      <sheetName val="EstimN-1"/>
      <sheetName val="EvolEstudio20"/>
      <sheetName val="A Revisar20"/>
      <sheetName val="IVRating20"/>
      <sheetName val="IVBajas20"/>
      <sheetName val="DistribCnaeN-1"/>
      <sheetName val="CensoN-1"/>
      <sheetName val="CensoBruto20"/>
      <sheetName val="TD IESI19"/>
      <sheetName val="IVRating19"/>
      <sheetName val="IVBajas19"/>
      <sheetName val="DistribCnaeN-2"/>
      <sheetName val="MedianasN-2"/>
      <sheetName val="EstimN-2"/>
      <sheetName val="CensoN-2"/>
      <sheetName val="CensoBruto19"/>
      <sheetName val="Calculo de percent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2019</v>
          </cell>
        </row>
      </sheetData>
      <sheetData sheetId="16"/>
      <sheetData sheetId="17">
        <row r="17">
          <cell r="M17" t="str">
            <v>Total general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ectores"/>
      <sheetName val="Informe 1"/>
      <sheetName val="Informe 2"/>
      <sheetName val="Medianas"/>
      <sheetName val="HTbjo"/>
      <sheetName val="IV"/>
      <sheetName val="TD18"/>
      <sheetName val="Censo Sdades Est 18"/>
      <sheetName val="Censo Sdades Est 17"/>
      <sheetName val="Estim Vtas Empl18"/>
      <sheetName val="IVBajas"/>
      <sheetName val="TDBajas"/>
      <sheetName val="Bajas17"/>
      <sheetName val="BajasAxesor"/>
      <sheetName val="TD17"/>
      <sheetName val="Estimación Ventas y Empleados"/>
      <sheetName val="Calculo de percentil"/>
    </sheetNames>
    <sheetDataSet>
      <sheetData sheetId="0"/>
      <sheetData sheetId="1">
        <row r="360">
          <cell r="C360" t="str">
            <v>Antigüedad</v>
          </cell>
        </row>
        <row r="361">
          <cell r="B361" t="str">
            <v>Consultoría técnica</v>
          </cell>
          <cell r="C361">
            <v>8.8000000000000007</v>
          </cell>
        </row>
        <row r="362">
          <cell r="B362" t="str">
            <v>Cultura</v>
          </cell>
          <cell r="C362">
            <v>13.869565217391305</v>
          </cell>
        </row>
        <row r="363">
          <cell r="B363" t="str">
            <v>Directoriales</v>
          </cell>
          <cell r="C363">
            <v>13.064516129032258</v>
          </cell>
        </row>
        <row r="364">
          <cell r="B364" t="str">
            <v>Económico y Financiero</v>
          </cell>
          <cell r="C364">
            <v>13.531914893617021</v>
          </cell>
        </row>
        <row r="365">
          <cell r="B365" t="str">
            <v>Editoriales</v>
          </cell>
          <cell r="C365">
            <v>19.803278688524589</v>
          </cell>
        </row>
        <row r="366">
          <cell r="B366" t="str">
            <v>Estudios de Mercado</v>
          </cell>
          <cell r="C366">
            <v>17.07482993197279</v>
          </cell>
        </row>
        <row r="367">
          <cell r="B367" t="str">
            <v>Información Geográfica</v>
          </cell>
          <cell r="C367">
            <v>16.275641025641026</v>
          </cell>
        </row>
        <row r="368">
          <cell r="B368" t="str">
            <v>Informática de Infomediación</v>
          </cell>
          <cell r="C368">
            <v>7.03125</v>
          </cell>
        </row>
        <row r="369">
          <cell r="B369" t="str">
            <v>Meteorológicas</v>
          </cell>
          <cell r="C369">
            <v>9.8181818181818183</v>
          </cell>
        </row>
        <row r="370">
          <cell r="B370" t="str">
            <v>Turismo</v>
          </cell>
          <cell r="C370">
            <v>16.933333333333334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.es/dyngs/INEbase/es/operacion.htm?c=Estadistica_C&amp;cid=1254736177057&amp;menu=ultiDatos&amp;idp=1254735576581" TargetMode="External"/><Relationship Id="rId1" Type="http://schemas.openxmlformats.org/officeDocument/2006/relationships/hyperlink" Target="https://www.ine.es/dyngs/INEbase/es/operacion.htm?c=Estadistica_C&amp;cid=1254736177057&amp;menu=ultiDatos&amp;idp=125473557658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BY1009"/>
  <sheetViews>
    <sheetView showGridLines="0" tabSelected="1" topLeftCell="A16" zoomScale="80" zoomScaleNormal="80" zoomScalePageLayoutView="90" workbookViewId="0">
      <selection activeCell="C39" sqref="C39"/>
    </sheetView>
  </sheetViews>
  <sheetFormatPr baseColWidth="10" defaultColWidth="11.42578125" defaultRowHeight="15"/>
  <cols>
    <col min="1" max="1" width="11.42578125" style="5"/>
    <col min="2" max="2" width="33" style="5" customWidth="1"/>
    <col min="3" max="3" width="22" style="5" customWidth="1"/>
    <col min="4" max="4" width="25.85546875" style="5" customWidth="1"/>
    <col min="5" max="5" width="27.140625" style="5" customWidth="1"/>
    <col min="6" max="6" width="22.42578125" style="5" customWidth="1"/>
    <col min="7" max="7" width="30.140625" style="5" customWidth="1"/>
    <col min="8" max="8" width="28.28515625" style="5" bestFit="1" customWidth="1"/>
    <col min="9" max="9" width="31" style="5" customWidth="1"/>
    <col min="10" max="10" width="22.85546875" style="5" customWidth="1"/>
    <col min="11" max="11" width="14.5703125" style="5" customWidth="1"/>
    <col min="12" max="12" width="28.7109375" style="2" customWidth="1"/>
    <col min="13" max="13" width="22.5703125" style="2" customWidth="1"/>
    <col min="14" max="14" width="20.85546875" style="2" customWidth="1"/>
    <col min="15" max="15" width="28.28515625" style="2" customWidth="1"/>
    <col min="16" max="16" width="21.140625" style="2" customWidth="1"/>
    <col min="17" max="25" width="21.42578125" style="2" customWidth="1"/>
    <col min="26" max="26" width="28" style="2" customWidth="1"/>
    <col min="27" max="27" width="8.28515625" style="2" bestFit="1" customWidth="1"/>
    <col min="28" max="28" width="15.28515625" style="2" bestFit="1" customWidth="1"/>
    <col min="29" max="29" width="15.5703125" style="2" bestFit="1" customWidth="1"/>
    <col min="30" max="30" width="7.85546875" style="2" bestFit="1" customWidth="1"/>
    <col min="31" max="32" width="6.42578125" style="2" bestFit="1" customWidth="1"/>
    <col min="33" max="33" width="13.28515625" style="2" bestFit="1" customWidth="1"/>
    <col min="34" max="34" width="30.7109375" style="2" customWidth="1"/>
    <col min="35" max="35" width="33.28515625" style="2" customWidth="1"/>
    <col min="36" max="38" width="19.5703125" style="2" bestFit="1" customWidth="1"/>
    <col min="39" max="39" width="20" style="2" bestFit="1" customWidth="1"/>
    <col min="40" max="40" width="33.140625" style="2" customWidth="1"/>
    <col min="41" max="41" width="20" style="2" bestFit="1" customWidth="1"/>
    <col min="42" max="42" width="20.42578125" style="2" bestFit="1" customWidth="1"/>
    <col min="43" max="44" width="20" style="2" bestFit="1" customWidth="1"/>
    <col min="45" max="45" width="27.28515625" style="2" customWidth="1"/>
    <col min="46" max="46" width="12.42578125" style="2" customWidth="1"/>
    <col min="47" max="47" width="24" style="2" customWidth="1"/>
    <col min="48" max="49" width="16" style="2" bestFit="1" customWidth="1"/>
    <col min="50" max="50" width="12.28515625" style="2" customWidth="1"/>
    <col min="51" max="74" width="4.140625" style="2" bestFit="1" customWidth="1"/>
    <col min="75" max="75" width="3.7109375" style="2" bestFit="1" customWidth="1"/>
    <col min="76" max="80" width="4.140625" style="2" bestFit="1" customWidth="1"/>
    <col min="81" max="81" width="3.7109375" style="2" bestFit="1" customWidth="1"/>
    <col min="82" max="86" width="4.140625" style="2" bestFit="1" customWidth="1"/>
    <col min="87" max="87" width="15.28515625" style="2" bestFit="1" customWidth="1"/>
    <col min="88" max="16384" width="11.42578125" style="2"/>
  </cols>
  <sheetData>
    <row r="1" spans="1:35" s="149" customFormat="1" ht="24" customHeight="1">
      <c r="A1" s="150"/>
      <c r="B1" s="150"/>
      <c r="C1" s="150"/>
      <c r="D1" s="150"/>
      <c r="E1" s="154" t="s">
        <v>146</v>
      </c>
      <c r="F1" s="150"/>
      <c r="G1" s="150"/>
      <c r="H1" s="150"/>
      <c r="I1" s="150"/>
      <c r="J1" s="150"/>
      <c r="K1" s="150"/>
    </row>
    <row r="2" spans="1:35" ht="21.75" customHeight="1">
      <c r="E2" s="154" t="s">
        <v>147</v>
      </c>
    </row>
    <row r="3" spans="1:35" s="152" customFormat="1" ht="21.75" customHeight="1">
      <c r="A3" s="153"/>
      <c r="B3" s="153"/>
      <c r="C3" s="153"/>
      <c r="D3" s="153"/>
      <c r="E3" s="154"/>
      <c r="F3" s="153"/>
      <c r="G3" s="153"/>
      <c r="H3" s="153"/>
      <c r="I3" s="153"/>
      <c r="J3" s="153"/>
      <c r="K3" s="153"/>
    </row>
    <row r="4" spans="1:35" ht="23.25">
      <c r="A4" s="1" t="str">
        <f>CONCATENATE("Informe Sector Infomediario sobre datos de ",Ejercicio)</f>
        <v>Informe Sector Infomediario sobre datos de 2020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3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35">
      <c r="A6" s="3" t="s">
        <v>0</v>
      </c>
      <c r="B6" s="4">
        <v>2020</v>
      </c>
    </row>
    <row r="7" spans="1:35">
      <c r="B7" s="2"/>
      <c r="C7" s="2"/>
    </row>
    <row r="8" spans="1:35" s="7" customFormat="1" ht="15.75">
      <c r="A8" s="6" t="s">
        <v>1</v>
      </c>
    </row>
    <row r="9" spans="1:35" customFormat="1" ht="12.75"/>
    <row r="10" spans="1:35">
      <c r="B10" s="5" t="s">
        <v>2</v>
      </c>
      <c r="C10" s="2"/>
      <c r="D10" s="2"/>
      <c r="E10" s="2"/>
      <c r="F10" s="2"/>
      <c r="G10" s="2"/>
      <c r="H10" s="2"/>
      <c r="I10" s="2"/>
      <c r="J10" s="2"/>
      <c r="K10" s="2"/>
      <c r="AI10" s="8"/>
    </row>
    <row r="11" spans="1:35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35" ht="15.75" thickBot="1">
      <c r="B12" s="9" t="s">
        <v>3</v>
      </c>
      <c r="C12" s="9" t="s">
        <v>4</v>
      </c>
      <c r="D12" s="9" t="s">
        <v>5</v>
      </c>
      <c r="E12" s="2"/>
      <c r="F12" s="2"/>
      <c r="G12" s="2"/>
      <c r="H12" s="2"/>
      <c r="I12" s="2"/>
      <c r="J12" s="2"/>
      <c r="K12" s="2"/>
    </row>
    <row r="13" spans="1:35" ht="15.75" thickBot="1">
      <c r="B13" s="11" t="s">
        <v>6</v>
      </c>
      <c r="C13" s="12">
        <v>74</v>
      </c>
      <c r="D13" s="13">
        <v>0.10556348074179743</v>
      </c>
      <c r="E13" s="2"/>
      <c r="F13" s="2"/>
      <c r="G13" s="2"/>
      <c r="H13" s="2"/>
      <c r="I13" s="2"/>
      <c r="J13" s="2"/>
      <c r="K13" s="2"/>
    </row>
    <row r="14" spans="1:35" ht="15.75" thickBot="1">
      <c r="B14" s="14" t="s">
        <v>7</v>
      </c>
      <c r="C14" s="15">
        <v>20</v>
      </c>
      <c r="D14" s="16">
        <v>2.8530670470756064E-2</v>
      </c>
      <c r="E14" s="2"/>
      <c r="F14" s="2"/>
      <c r="G14" s="2"/>
      <c r="H14" s="2"/>
      <c r="I14" s="2"/>
      <c r="J14" s="2"/>
      <c r="K14" s="2"/>
    </row>
    <row r="15" spans="1:35" ht="15.75" thickBot="1">
      <c r="B15" s="11" t="s">
        <v>8</v>
      </c>
      <c r="C15" s="12">
        <v>13</v>
      </c>
      <c r="D15" s="13">
        <v>1.8544935805991442E-2</v>
      </c>
      <c r="E15" s="2"/>
      <c r="F15" s="2"/>
      <c r="G15" s="2"/>
      <c r="H15" s="2"/>
      <c r="I15" s="2"/>
      <c r="J15" s="2"/>
      <c r="K15" s="2"/>
    </row>
    <row r="16" spans="1:35" ht="15.75" thickBot="1">
      <c r="B16" s="14" t="s">
        <v>9</v>
      </c>
      <c r="C16" s="15">
        <v>5</v>
      </c>
      <c r="D16" s="16">
        <v>7.1326676176890159E-3</v>
      </c>
      <c r="E16" s="2"/>
      <c r="F16" s="2"/>
      <c r="G16" s="2"/>
      <c r="H16" s="2"/>
      <c r="I16" s="2"/>
      <c r="J16" s="2"/>
      <c r="K16" s="2"/>
    </row>
    <row r="17" spans="2:31" ht="15.75" thickBot="1">
      <c r="B17" s="11" t="s">
        <v>10</v>
      </c>
      <c r="C17" s="12">
        <v>12</v>
      </c>
      <c r="D17" s="13">
        <v>1.7118402282453638E-2</v>
      </c>
      <c r="E17" s="2"/>
      <c r="F17" s="2"/>
      <c r="G17" s="2"/>
      <c r="H17" s="2"/>
      <c r="I17" s="2"/>
      <c r="J17" s="2"/>
      <c r="K17" s="2"/>
    </row>
    <row r="18" spans="2:31" ht="15.75" thickBot="1">
      <c r="B18" s="14" t="s">
        <v>11</v>
      </c>
      <c r="C18" s="15">
        <v>6</v>
      </c>
      <c r="D18" s="16">
        <v>8.5592011412268191E-3</v>
      </c>
      <c r="E18" s="2"/>
      <c r="F18" s="2"/>
      <c r="G18" s="2"/>
      <c r="H18" s="2"/>
      <c r="I18" s="2"/>
      <c r="J18" s="2"/>
      <c r="K18" s="2"/>
    </row>
    <row r="19" spans="2:31" ht="15.75" thickBot="1">
      <c r="B19" s="11" t="s">
        <v>12</v>
      </c>
      <c r="C19" s="12">
        <v>10</v>
      </c>
      <c r="D19" s="13">
        <v>1.4265335235378032E-2</v>
      </c>
      <c r="E19" s="2"/>
      <c r="F19" s="2"/>
      <c r="G19" s="2"/>
      <c r="H19" s="2"/>
      <c r="I19" s="2"/>
      <c r="J19" s="2"/>
      <c r="K19" s="2"/>
    </row>
    <row r="20" spans="2:31" ht="15.75" thickBot="1">
      <c r="B20" s="14" t="s">
        <v>13</v>
      </c>
      <c r="C20" s="15">
        <v>22</v>
      </c>
      <c r="D20" s="16">
        <v>3.1383737517831668E-2</v>
      </c>
      <c r="E20" s="2"/>
      <c r="F20" s="2"/>
      <c r="G20" s="2"/>
      <c r="H20" s="2"/>
      <c r="I20" s="2"/>
      <c r="J20" s="2"/>
      <c r="K20" s="2"/>
    </row>
    <row r="21" spans="2:31" ht="15.75" thickBot="1">
      <c r="B21" s="11" t="s">
        <v>14</v>
      </c>
      <c r="C21" s="12">
        <v>90</v>
      </c>
      <c r="D21" s="13">
        <v>0.12838801711840228</v>
      </c>
      <c r="E21" s="2"/>
      <c r="F21" s="2"/>
      <c r="G21" s="2"/>
      <c r="H21" s="2"/>
      <c r="I21" s="2"/>
      <c r="J21" s="2"/>
      <c r="K21" s="2"/>
    </row>
    <row r="22" spans="2:31" ht="15.75" thickBot="1">
      <c r="B22" s="14" t="s">
        <v>15</v>
      </c>
      <c r="C22" s="15">
        <v>62</v>
      </c>
      <c r="D22" s="16">
        <v>8.8445078459343796E-2</v>
      </c>
      <c r="E22" s="2"/>
      <c r="F22" s="2"/>
      <c r="G22" s="2"/>
      <c r="H22" s="2"/>
      <c r="I22" s="2"/>
      <c r="J22" s="2"/>
      <c r="K22" s="2"/>
    </row>
    <row r="23" spans="2:31" ht="15.75" thickBot="1">
      <c r="B23" s="11" t="s">
        <v>16</v>
      </c>
      <c r="C23" s="12">
        <v>9</v>
      </c>
      <c r="D23" s="13">
        <v>1.2838801711840228E-2</v>
      </c>
      <c r="E23" s="2"/>
      <c r="F23" s="2"/>
      <c r="G23" s="2"/>
      <c r="H23" s="2"/>
      <c r="I23" s="2"/>
      <c r="J23" s="2"/>
      <c r="K23" s="2"/>
    </row>
    <row r="24" spans="2:31" ht="15.75" thickBot="1">
      <c r="B24" s="14" t="s">
        <v>17</v>
      </c>
      <c r="C24" s="15">
        <v>47</v>
      </c>
      <c r="D24" s="16">
        <v>6.7047075606276749E-2</v>
      </c>
      <c r="E24" s="2"/>
      <c r="F24" s="2"/>
      <c r="G24" s="2"/>
      <c r="H24" s="2"/>
      <c r="I24" s="2"/>
      <c r="J24" s="2"/>
      <c r="K24" s="2"/>
    </row>
    <row r="25" spans="2:31" ht="15.75" thickBot="1">
      <c r="B25" s="11" t="s">
        <v>18</v>
      </c>
      <c r="C25" s="12">
        <v>2</v>
      </c>
      <c r="D25" s="13">
        <v>2.8530670470756064E-3</v>
      </c>
      <c r="E25" s="2"/>
      <c r="F25" s="2"/>
      <c r="G25" s="2"/>
      <c r="H25" s="2"/>
      <c r="I25" s="2"/>
      <c r="J25" s="2"/>
      <c r="K25" s="2"/>
    </row>
    <row r="26" spans="2:31" ht="15.75" thickBot="1">
      <c r="B26" s="14" t="s">
        <v>19</v>
      </c>
      <c r="C26" s="15">
        <v>264</v>
      </c>
      <c r="D26" s="16">
        <v>0.37660485021398005</v>
      </c>
      <c r="E26" s="2"/>
      <c r="F26" s="2"/>
      <c r="G26" s="2"/>
      <c r="H26" s="2"/>
      <c r="I26" s="2"/>
      <c r="J26" s="2"/>
      <c r="K26" s="2"/>
    </row>
    <row r="27" spans="2:31" ht="15.75" thickBot="1">
      <c r="B27" s="11" t="s">
        <v>20</v>
      </c>
      <c r="C27" s="12">
        <v>1</v>
      </c>
      <c r="D27" s="13">
        <v>1.4265335235378032E-3</v>
      </c>
      <c r="E27" s="2"/>
      <c r="F27" s="2"/>
      <c r="G27" s="2"/>
      <c r="H27" s="2"/>
      <c r="I27" s="2"/>
      <c r="J27" s="2"/>
      <c r="K27" s="2"/>
    </row>
    <row r="28" spans="2:31" ht="15.75" thickBot="1">
      <c r="B28" s="14" t="s">
        <v>21</v>
      </c>
      <c r="C28" s="15">
        <v>10</v>
      </c>
      <c r="D28" s="16">
        <v>1.4265335235378032E-2</v>
      </c>
      <c r="E28" s="2"/>
      <c r="F28" s="2"/>
      <c r="G28" s="2"/>
      <c r="H28" s="2"/>
      <c r="I28" s="2"/>
      <c r="J28" s="2"/>
      <c r="K28" s="2"/>
    </row>
    <row r="29" spans="2:31" ht="15.75" thickBot="1">
      <c r="B29" s="11" t="s">
        <v>22</v>
      </c>
      <c r="C29" s="12">
        <v>10</v>
      </c>
      <c r="D29" s="13">
        <v>1.4265335235378032E-2</v>
      </c>
      <c r="E29" s="2"/>
      <c r="F29" s="2"/>
      <c r="G29" s="2"/>
      <c r="H29" s="2"/>
      <c r="I29" s="2"/>
      <c r="J29" s="2"/>
      <c r="K29" s="2"/>
    </row>
    <row r="30" spans="2:31" ht="15.75" thickBot="1">
      <c r="B30" s="14" t="s">
        <v>23</v>
      </c>
      <c r="C30" s="15">
        <v>44</v>
      </c>
      <c r="D30" s="16">
        <v>6.2767475035663337E-2</v>
      </c>
      <c r="E30" s="2"/>
      <c r="F30" s="2"/>
      <c r="G30" s="2"/>
      <c r="H30" s="2"/>
      <c r="I30" s="2"/>
      <c r="J30" s="2"/>
      <c r="K30" s="2"/>
      <c r="AE30" s="17"/>
    </row>
    <row r="31" spans="2:31" ht="15.75" thickBot="1">
      <c r="B31" s="18" t="s">
        <v>24</v>
      </c>
      <c r="C31" s="9">
        <v>701</v>
      </c>
      <c r="D31" s="19">
        <v>1</v>
      </c>
      <c r="E31" s="2"/>
      <c r="F31" s="2"/>
      <c r="G31" s="2"/>
      <c r="H31" s="2"/>
      <c r="I31" s="2"/>
      <c r="J31" s="2"/>
      <c r="K31" s="2"/>
    </row>
    <row r="32" spans="2:31">
      <c r="F32" s="2"/>
      <c r="G32" s="2"/>
      <c r="H32" s="20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5" t="s">
        <v>25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5.75" thickBo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5.75" thickBot="1">
      <c r="B36" s="9" t="s">
        <v>26</v>
      </c>
      <c r="C36" s="9" t="s">
        <v>4</v>
      </c>
      <c r="D36" s="9" t="s">
        <v>5</v>
      </c>
      <c r="E36" s="2"/>
      <c r="F36" s="2"/>
      <c r="G36" s="2"/>
      <c r="H36" s="2"/>
      <c r="I36" s="2"/>
      <c r="J36" s="2"/>
      <c r="K36" s="2"/>
    </row>
    <row r="37" spans="2:11" ht="15.75" thickBot="1">
      <c r="B37" s="21" t="s">
        <v>27</v>
      </c>
      <c r="C37" s="22">
        <v>125</v>
      </c>
      <c r="D37" s="23">
        <v>0.1783166904422254</v>
      </c>
      <c r="F37" s="2" t="s">
        <v>134</v>
      </c>
      <c r="G37" s="2"/>
      <c r="H37" s="2"/>
      <c r="I37" s="2"/>
      <c r="J37" s="2"/>
      <c r="K37" s="2"/>
    </row>
    <row r="38" spans="2:11" ht="15.75" thickBot="1">
      <c r="B38" s="24" t="s">
        <v>28</v>
      </c>
      <c r="C38" s="25">
        <v>94</v>
      </c>
      <c r="D38" s="26">
        <v>0.1340941512125535</v>
      </c>
      <c r="F38" s="2"/>
      <c r="G38" s="2"/>
      <c r="H38" s="2"/>
      <c r="I38" s="2"/>
      <c r="J38" s="2"/>
      <c r="K38" s="2"/>
    </row>
    <row r="39" spans="2:11" ht="15.75" thickBot="1">
      <c r="B39" s="21" t="s">
        <v>29</v>
      </c>
      <c r="C39" s="22">
        <v>72</v>
      </c>
      <c r="D39" s="23">
        <v>0.10271041369472182</v>
      </c>
      <c r="F39" s="2"/>
      <c r="G39" s="2"/>
      <c r="H39" s="2"/>
      <c r="I39" s="2"/>
      <c r="J39" s="2"/>
      <c r="K39" s="2"/>
    </row>
    <row r="40" spans="2:11" ht="15.75" thickBot="1">
      <c r="B40" s="24" t="s">
        <v>30</v>
      </c>
      <c r="C40" s="25">
        <v>53</v>
      </c>
      <c r="D40" s="26">
        <v>7.5606276747503573E-2</v>
      </c>
      <c r="F40" s="2"/>
      <c r="G40" s="2"/>
      <c r="H40" s="2"/>
      <c r="I40" s="2"/>
      <c r="J40" s="2"/>
      <c r="K40" s="2"/>
    </row>
    <row r="41" spans="2:11" ht="15.75" thickBot="1">
      <c r="B41" s="21" t="s">
        <v>31</v>
      </c>
      <c r="C41" s="22">
        <v>49</v>
      </c>
      <c r="D41" s="23">
        <v>6.9900142653352357E-2</v>
      </c>
      <c r="F41" s="2"/>
      <c r="G41" s="2"/>
      <c r="H41" s="2"/>
      <c r="I41" s="2"/>
      <c r="J41" s="2"/>
      <c r="K41" s="2"/>
    </row>
    <row r="42" spans="2:11" ht="15.75" thickBot="1">
      <c r="B42" s="24" t="s">
        <v>32</v>
      </c>
      <c r="C42" s="25">
        <v>33</v>
      </c>
      <c r="D42" s="26">
        <v>4.7075606276747506E-2</v>
      </c>
      <c r="F42" s="2"/>
      <c r="G42" s="2"/>
      <c r="H42" s="2"/>
      <c r="I42" s="2"/>
      <c r="J42" s="2"/>
      <c r="K42" s="2"/>
    </row>
    <row r="43" spans="2:11" ht="15.75" thickBot="1">
      <c r="B43" s="21" t="s">
        <v>33</v>
      </c>
      <c r="C43" s="22">
        <v>28</v>
      </c>
      <c r="D43" s="23">
        <v>3.9942938659058486E-2</v>
      </c>
      <c r="F43" s="2"/>
      <c r="G43" s="2"/>
      <c r="H43" s="2"/>
      <c r="I43" s="2"/>
      <c r="J43" s="2"/>
      <c r="K43" s="2"/>
    </row>
    <row r="44" spans="2:11" ht="15.75" thickBot="1">
      <c r="B44" s="24" t="s">
        <v>34</v>
      </c>
      <c r="C44" s="25">
        <v>26</v>
      </c>
      <c r="D44" s="26">
        <v>3.7089871611982884E-2</v>
      </c>
      <c r="F44" s="2"/>
      <c r="G44" s="2"/>
      <c r="H44" s="2"/>
      <c r="I44" s="2"/>
      <c r="J44" s="2"/>
      <c r="K44" s="2"/>
    </row>
    <row r="45" spans="2:11" ht="15.75" thickBot="1">
      <c r="B45" s="21" t="s">
        <v>35</v>
      </c>
      <c r="C45" s="22">
        <v>25</v>
      </c>
      <c r="D45" s="23">
        <v>3.566333808844508E-2</v>
      </c>
      <c r="F45" s="2"/>
      <c r="G45" s="2"/>
      <c r="H45" s="2"/>
      <c r="I45" s="2"/>
      <c r="J45" s="2"/>
      <c r="K45" s="2"/>
    </row>
    <row r="46" spans="2:11" ht="15.75" thickBot="1">
      <c r="B46" s="24" t="s">
        <v>36</v>
      </c>
      <c r="C46" s="25">
        <v>24</v>
      </c>
      <c r="D46" s="26">
        <v>3.4236804564907276E-2</v>
      </c>
      <c r="F46" s="2"/>
      <c r="G46" s="2"/>
      <c r="H46" s="2"/>
      <c r="I46" s="2"/>
      <c r="J46" s="2"/>
      <c r="K46" s="2"/>
    </row>
    <row r="47" spans="2:11" ht="15.75" thickBot="1">
      <c r="B47" s="21" t="s">
        <v>37</v>
      </c>
      <c r="C47" s="22">
        <v>19</v>
      </c>
      <c r="D47" s="23">
        <v>2.710413694721826E-2</v>
      </c>
      <c r="F47" s="2"/>
      <c r="G47" s="2"/>
      <c r="H47" s="2"/>
      <c r="I47" s="2"/>
      <c r="J47" s="2"/>
      <c r="K47" s="2"/>
    </row>
    <row r="48" spans="2:11" ht="15.75" thickBot="1">
      <c r="B48" s="24" t="s">
        <v>38</v>
      </c>
      <c r="C48" s="25">
        <v>15</v>
      </c>
      <c r="D48" s="26">
        <v>2.1398002853067047E-2</v>
      </c>
      <c r="F48" s="2"/>
      <c r="G48" s="2"/>
      <c r="H48" s="2"/>
      <c r="I48" s="2"/>
      <c r="J48" s="2"/>
      <c r="K48" s="2"/>
    </row>
    <row r="49" spans="2:11" ht="15.75" thickBot="1">
      <c r="B49" s="21" t="s">
        <v>39</v>
      </c>
      <c r="C49" s="22">
        <v>12</v>
      </c>
      <c r="D49" s="23">
        <v>1.7118402282453638E-2</v>
      </c>
      <c r="F49" s="2"/>
      <c r="G49" s="2"/>
      <c r="H49" s="2"/>
      <c r="I49" s="2"/>
      <c r="J49" s="2"/>
      <c r="K49" s="2"/>
    </row>
    <row r="50" spans="2:11" ht="15.75" thickBot="1">
      <c r="B50" s="24" t="s">
        <v>40</v>
      </c>
      <c r="C50" s="25">
        <v>126</v>
      </c>
      <c r="D50" s="26">
        <v>0.1797432239657632</v>
      </c>
      <c r="E50" s="2"/>
      <c r="F50" s="2"/>
      <c r="G50" s="2"/>
      <c r="H50" s="2"/>
      <c r="I50" s="2"/>
      <c r="J50" s="2"/>
      <c r="K50" s="2"/>
    </row>
    <row r="51" spans="2:11" ht="15.75" thickBot="1">
      <c r="B51" s="27" t="s">
        <v>41</v>
      </c>
      <c r="C51" s="28">
        <v>701</v>
      </c>
      <c r="D51" s="29">
        <v>1</v>
      </c>
      <c r="E51" s="2"/>
      <c r="F51" s="2"/>
      <c r="G51" s="2"/>
      <c r="H51" s="2"/>
      <c r="I51" s="2"/>
      <c r="J51" s="2"/>
      <c r="K51" s="2"/>
    </row>
    <row r="52" spans="2:11">
      <c r="F52" s="2"/>
      <c r="G52" s="2"/>
      <c r="H52" s="2"/>
      <c r="I52" s="2"/>
      <c r="J52" s="2"/>
      <c r="K52" s="2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>
      <c r="B54" s="5" t="s">
        <v>42</v>
      </c>
      <c r="C54" s="2"/>
      <c r="D54" s="2"/>
      <c r="E54" s="2"/>
      <c r="F54" s="2"/>
      <c r="G54" s="2"/>
      <c r="H54" s="2"/>
      <c r="I54" s="2"/>
      <c r="J54" s="2"/>
      <c r="K54" s="2"/>
    </row>
    <row r="55" spans="2:11" ht="15.75" thickBo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.75" thickBot="1">
      <c r="B56" s="9" t="s">
        <v>43</v>
      </c>
      <c r="C56" s="9" t="s">
        <v>4</v>
      </c>
      <c r="D56" s="9" t="s">
        <v>5</v>
      </c>
      <c r="E56" s="2"/>
      <c r="F56" s="2"/>
      <c r="G56" s="2"/>
      <c r="H56" s="2"/>
      <c r="I56" s="2"/>
      <c r="J56" s="2"/>
      <c r="K56" s="2"/>
    </row>
    <row r="57" spans="2:11" ht="15.75" thickBot="1">
      <c r="B57" s="11" t="s">
        <v>44</v>
      </c>
      <c r="C57" s="30">
        <v>65</v>
      </c>
      <c r="D57" s="13">
        <v>9.2724679029957208E-2</v>
      </c>
      <c r="E57" s="2"/>
      <c r="F57" s="2"/>
      <c r="G57" s="2"/>
      <c r="H57" s="2"/>
      <c r="I57" s="2"/>
      <c r="J57" s="2"/>
      <c r="K57" s="2"/>
    </row>
    <row r="58" spans="2:11" ht="15.75" thickBot="1">
      <c r="B58" s="14" t="s">
        <v>46</v>
      </c>
      <c r="C58" s="15">
        <v>22</v>
      </c>
      <c r="D58" s="16">
        <v>3.1383737517831668E-2</v>
      </c>
      <c r="E58" s="2"/>
      <c r="F58" s="2"/>
      <c r="G58" s="2"/>
      <c r="H58" s="2"/>
      <c r="I58" s="2"/>
      <c r="J58" s="2"/>
      <c r="K58" s="2"/>
    </row>
    <row r="59" spans="2:11" ht="15.75" thickBot="1">
      <c r="B59" s="11" t="s">
        <v>48</v>
      </c>
      <c r="C59" s="12">
        <v>19</v>
      </c>
      <c r="D59" s="13">
        <v>2.710413694721826E-2</v>
      </c>
      <c r="E59" s="2"/>
      <c r="F59" s="2"/>
      <c r="G59" s="2"/>
      <c r="H59" s="2"/>
      <c r="I59" s="2"/>
      <c r="J59" s="2"/>
      <c r="K59" s="2"/>
    </row>
    <row r="60" spans="2:11" ht="15.75" thickBot="1">
      <c r="B60" s="14" t="s">
        <v>49</v>
      </c>
      <c r="C60" s="15">
        <v>130</v>
      </c>
      <c r="D60" s="16">
        <v>0.18544935805991442</v>
      </c>
      <c r="E60" s="2"/>
      <c r="F60" s="2"/>
      <c r="G60" s="2"/>
      <c r="H60" s="2"/>
      <c r="I60" s="2"/>
      <c r="J60" s="2"/>
      <c r="K60" s="2"/>
    </row>
    <row r="61" spans="2:11" ht="15.75" thickBot="1">
      <c r="B61" s="11" t="s">
        <v>50</v>
      </c>
      <c r="C61" s="12">
        <v>39</v>
      </c>
      <c r="D61" s="13">
        <v>5.5634807417974323E-2</v>
      </c>
      <c r="E61" s="2"/>
      <c r="F61" s="2"/>
      <c r="G61" s="2"/>
      <c r="H61" s="2"/>
      <c r="I61" s="2"/>
      <c r="J61" s="2"/>
      <c r="K61" s="2"/>
    </row>
    <row r="62" spans="2:11" ht="15.75" thickBot="1">
      <c r="B62" s="14" t="s">
        <v>51</v>
      </c>
      <c r="C62" s="15">
        <v>140</v>
      </c>
      <c r="D62" s="16">
        <v>0.19971469329529243</v>
      </c>
      <c r="E62" s="2"/>
      <c r="F62" s="2"/>
      <c r="G62" s="2"/>
      <c r="H62" s="2"/>
      <c r="I62" s="2"/>
      <c r="J62" s="2"/>
      <c r="K62" s="2"/>
    </row>
    <row r="63" spans="2:11" ht="15.75" thickBot="1">
      <c r="B63" s="11" t="s">
        <v>52</v>
      </c>
      <c r="C63" s="12">
        <v>171</v>
      </c>
      <c r="D63" s="13">
        <v>0.24393723252496433</v>
      </c>
      <c r="E63" s="2"/>
      <c r="F63" s="2"/>
      <c r="G63" s="2"/>
      <c r="H63" s="2"/>
      <c r="I63" s="2"/>
      <c r="J63" s="2"/>
      <c r="K63" s="2"/>
    </row>
    <row r="64" spans="2:11" ht="15.75" thickBot="1">
      <c r="B64" s="14" t="s">
        <v>53</v>
      </c>
      <c r="C64" s="15">
        <v>97</v>
      </c>
      <c r="D64" s="16">
        <v>0.13837375178316691</v>
      </c>
      <c r="E64" s="2"/>
      <c r="F64" s="2"/>
      <c r="G64" s="2"/>
      <c r="H64" s="2"/>
      <c r="I64" s="2"/>
      <c r="J64" s="2"/>
      <c r="K64" s="2"/>
    </row>
    <row r="65" spans="1:14" ht="15.75" thickBot="1">
      <c r="B65" s="11" t="s">
        <v>47</v>
      </c>
      <c r="C65" s="12">
        <v>10</v>
      </c>
      <c r="D65" s="13">
        <v>1.4265335235378032E-2</v>
      </c>
      <c r="E65" s="2"/>
      <c r="F65" s="2"/>
      <c r="G65" s="2"/>
      <c r="H65" s="2"/>
      <c r="I65" s="2"/>
      <c r="J65" s="2"/>
      <c r="K65" s="2"/>
    </row>
    <row r="66" spans="1:14" ht="15.75" thickBot="1">
      <c r="B66" s="14" t="s">
        <v>45</v>
      </c>
      <c r="C66" s="15">
        <v>8</v>
      </c>
      <c r="D66" s="16">
        <v>1.1412268188302425E-2</v>
      </c>
      <c r="E66" s="2"/>
      <c r="F66" s="2"/>
      <c r="G66" s="2"/>
      <c r="H66" s="2"/>
      <c r="I66" s="2"/>
      <c r="J66" s="2"/>
      <c r="K66" s="2"/>
    </row>
    <row r="67" spans="1:14" ht="15.75" thickBot="1">
      <c r="B67" s="18" t="s">
        <v>41</v>
      </c>
      <c r="C67" s="9">
        <v>701</v>
      </c>
      <c r="D67" s="19">
        <v>1</v>
      </c>
      <c r="E67" s="2"/>
      <c r="F67" s="2"/>
      <c r="G67" s="2"/>
      <c r="H67" s="2"/>
      <c r="I67" s="2"/>
      <c r="J67" s="2"/>
      <c r="K67" s="2"/>
    </row>
    <row r="68" spans="1:14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4">
      <c r="B69"/>
      <c r="M69" s="31"/>
      <c r="N69" s="17"/>
    </row>
    <row r="70" spans="1:14">
      <c r="B70"/>
    </row>
    <row r="71" spans="1:14" s="7" customFormat="1" ht="15.75">
      <c r="A71" s="6" t="s">
        <v>54</v>
      </c>
    </row>
    <row r="72" spans="1:14">
      <c r="B72"/>
    </row>
    <row r="73" spans="1:14">
      <c r="B73" s="5" t="s">
        <v>55</v>
      </c>
      <c r="C73" s="2"/>
      <c r="D73" s="2"/>
      <c r="E73" s="2"/>
      <c r="F73" s="2"/>
      <c r="G73" s="2"/>
      <c r="H73" s="2"/>
      <c r="I73" s="2"/>
      <c r="J73" s="2"/>
      <c r="K73" s="2"/>
    </row>
    <row r="74" spans="1:14" ht="15.75" thickBo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4" ht="15.75" thickBot="1">
      <c r="B75" s="9" t="s">
        <v>54</v>
      </c>
      <c r="C75" s="9" t="s">
        <v>4</v>
      </c>
      <c r="D75" s="9" t="s">
        <v>5</v>
      </c>
      <c r="E75" s="2"/>
      <c r="F75" s="2"/>
      <c r="G75" s="2"/>
      <c r="H75" s="2"/>
      <c r="I75" s="2"/>
      <c r="J75" s="2"/>
      <c r="K75" s="2"/>
    </row>
    <row r="76" spans="1:14" ht="15.75" thickBot="1">
      <c r="B76" s="32" t="s">
        <v>56</v>
      </c>
      <c r="C76" s="33">
        <v>244</v>
      </c>
      <c r="D76" s="34">
        <v>0.34807417974322397</v>
      </c>
      <c r="E76" s="2"/>
      <c r="F76" s="2"/>
      <c r="G76" s="2"/>
      <c r="H76" s="2"/>
      <c r="I76" s="35"/>
      <c r="J76" s="2"/>
      <c r="K76" s="2"/>
    </row>
    <row r="77" spans="1:14" ht="15.75" thickBot="1">
      <c r="B77" s="36" t="s">
        <v>57</v>
      </c>
      <c r="C77" s="37">
        <v>249</v>
      </c>
      <c r="D77" s="38">
        <v>0.35520684736091296</v>
      </c>
      <c r="E77" s="2"/>
      <c r="F77" s="2"/>
      <c r="G77" s="2"/>
      <c r="H77" s="2"/>
      <c r="I77" s="2"/>
      <c r="J77" s="2"/>
      <c r="K77" s="2"/>
    </row>
    <row r="78" spans="1:14" ht="15.75" thickBot="1">
      <c r="B78" s="32" t="s">
        <v>58</v>
      </c>
      <c r="C78" s="33">
        <v>192</v>
      </c>
      <c r="D78" s="34">
        <v>0.27389443651925821</v>
      </c>
      <c r="E78" s="2"/>
      <c r="F78" s="2"/>
      <c r="G78" s="2"/>
      <c r="H78" s="2"/>
      <c r="I78" s="2"/>
      <c r="J78" s="2"/>
      <c r="K78" s="2"/>
    </row>
    <row r="79" spans="1:14" ht="15.75" thickBot="1">
      <c r="B79" s="36" t="s">
        <v>59</v>
      </c>
      <c r="C79" s="37">
        <v>16</v>
      </c>
      <c r="D79" s="38">
        <v>2.2824536376604851E-2</v>
      </c>
      <c r="E79" s="2"/>
      <c r="F79" s="2"/>
      <c r="G79" s="2"/>
      <c r="H79" s="2"/>
      <c r="I79" s="2"/>
      <c r="J79" s="2"/>
      <c r="K79" s="2"/>
    </row>
    <row r="80" spans="1:14" ht="15.75" thickBot="1">
      <c r="B80" s="18" t="s">
        <v>41</v>
      </c>
      <c r="C80" s="9">
        <v>701</v>
      </c>
      <c r="D80" s="19">
        <v>1</v>
      </c>
      <c r="E80" s="2"/>
      <c r="F80" s="2"/>
      <c r="G80" s="2"/>
      <c r="H80" s="2"/>
      <c r="I80" s="2"/>
      <c r="J80" s="2"/>
      <c r="K80" s="2"/>
    </row>
    <row r="81" spans="2:68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68" ht="15.75" thickBot="1">
      <c r="B82" s="2"/>
      <c r="C82" s="2"/>
      <c r="D82" s="2"/>
      <c r="E82" s="2"/>
      <c r="F82" s="2"/>
      <c r="G82" s="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2:68" ht="30.75" thickBot="1">
      <c r="B83" s="39" t="s">
        <v>43</v>
      </c>
      <c r="C83" s="39" t="s">
        <v>60</v>
      </c>
      <c r="D83" s="39" t="s">
        <v>54</v>
      </c>
      <c r="E83" s="39" t="s">
        <v>135</v>
      </c>
      <c r="F83" s="39" t="s">
        <v>61</v>
      </c>
      <c r="G83" s="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2:68" ht="15.75" thickBot="1">
      <c r="B84" s="40" t="s">
        <v>44</v>
      </c>
      <c r="C84" s="41">
        <v>65</v>
      </c>
      <c r="D84" s="30">
        <v>14.292307692307693</v>
      </c>
      <c r="E84" s="41">
        <v>30</v>
      </c>
      <c r="F84" s="42">
        <v>0.46153846153846156</v>
      </c>
      <c r="G84" s="2"/>
      <c r="H84" s="2"/>
      <c r="I84" s="2"/>
      <c r="J84" s="2"/>
      <c r="K84" s="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2:68" ht="15.75" thickBot="1">
      <c r="B85" s="43" t="s">
        <v>46</v>
      </c>
      <c r="C85" s="44">
        <v>22</v>
      </c>
      <c r="D85" s="45">
        <v>15.272727272727273</v>
      </c>
      <c r="E85" s="44">
        <v>6</v>
      </c>
      <c r="F85" s="46">
        <v>0.27272727272727271</v>
      </c>
      <c r="G85" s="2"/>
      <c r="H85" s="2"/>
      <c r="I85" s="2"/>
      <c r="J85" s="2"/>
      <c r="K85" s="2"/>
    </row>
    <row r="86" spans="2:68" ht="15.75" thickBot="1">
      <c r="B86" s="40" t="s">
        <v>48</v>
      </c>
      <c r="C86" s="41">
        <v>19</v>
      </c>
      <c r="D86" s="30">
        <v>16.736842105263158</v>
      </c>
      <c r="E86" s="41">
        <v>7</v>
      </c>
      <c r="F86" s="42">
        <v>0.36842105263157893</v>
      </c>
      <c r="G86" s="2"/>
      <c r="K86" s="2"/>
    </row>
    <row r="87" spans="2:68" ht="15.75" thickBot="1">
      <c r="B87" s="43" t="s">
        <v>49</v>
      </c>
      <c r="C87" s="44">
        <v>130</v>
      </c>
      <c r="D87" s="45">
        <v>15.538461538461538</v>
      </c>
      <c r="E87" s="44">
        <v>52</v>
      </c>
      <c r="F87" s="46">
        <v>0.4</v>
      </c>
      <c r="G87" s="2"/>
      <c r="K87" s="2"/>
    </row>
    <row r="88" spans="2:68" ht="15.75" thickBot="1">
      <c r="B88" s="40" t="s">
        <v>50</v>
      </c>
      <c r="C88" s="41">
        <v>39</v>
      </c>
      <c r="D88" s="30">
        <v>22.205128205128204</v>
      </c>
      <c r="E88" s="41">
        <v>10</v>
      </c>
      <c r="F88" s="42">
        <v>0.25641025641025639</v>
      </c>
      <c r="G88" s="2"/>
      <c r="K88" s="2"/>
    </row>
    <row r="89" spans="2:68" ht="15.75" thickBot="1">
      <c r="B89" s="43" t="s">
        <v>51</v>
      </c>
      <c r="C89" s="44">
        <v>140</v>
      </c>
      <c r="D89" s="45">
        <v>17.964285714285715</v>
      </c>
      <c r="E89" s="44">
        <v>34</v>
      </c>
      <c r="F89" s="46">
        <v>0.24285714285714285</v>
      </c>
      <c r="G89" s="2"/>
      <c r="K89" s="2"/>
    </row>
    <row r="90" spans="2:68" ht="15.75" thickBot="1">
      <c r="B90" s="40" t="s">
        <v>52</v>
      </c>
      <c r="C90" s="41">
        <v>171</v>
      </c>
      <c r="D90" s="30">
        <v>17.23391812865497</v>
      </c>
      <c r="E90" s="41">
        <v>46</v>
      </c>
      <c r="F90" s="42">
        <v>0.26900584795321636</v>
      </c>
      <c r="G90" s="2"/>
      <c r="K90" s="2"/>
    </row>
    <row r="91" spans="2:68" ht="15.75" thickBot="1">
      <c r="B91" s="43" t="s">
        <v>53</v>
      </c>
      <c r="C91" s="44">
        <v>97</v>
      </c>
      <c r="D91" s="45">
        <v>12.463917525773196</v>
      </c>
      <c r="E91" s="44">
        <v>52</v>
      </c>
      <c r="F91" s="46">
        <v>0.53608247422680411</v>
      </c>
      <c r="G91" s="2"/>
      <c r="K91" s="2"/>
    </row>
    <row r="92" spans="2:68" ht="15.75" thickBot="1">
      <c r="B92" s="40" t="s">
        <v>47</v>
      </c>
      <c r="C92" s="41">
        <v>10</v>
      </c>
      <c r="D92" s="30">
        <v>12.8</v>
      </c>
      <c r="E92" s="41">
        <v>3</v>
      </c>
      <c r="F92" s="42">
        <v>0.3</v>
      </c>
      <c r="G92" s="2"/>
      <c r="K92" s="2"/>
    </row>
    <row r="93" spans="2:68" ht="15.75" thickBot="1">
      <c r="B93" s="43" t="s">
        <v>45</v>
      </c>
      <c r="C93" s="44">
        <v>8</v>
      </c>
      <c r="D93" s="45">
        <v>11.25</v>
      </c>
      <c r="E93" s="44">
        <v>4</v>
      </c>
      <c r="F93" s="46">
        <v>0.5</v>
      </c>
      <c r="G93" s="2"/>
      <c r="K93" s="2"/>
    </row>
    <row r="94" spans="2:68" ht="15.75" thickBot="1">
      <c r="B94" s="18" t="s">
        <v>24</v>
      </c>
      <c r="C94" s="47">
        <v>701</v>
      </c>
      <c r="D94" s="48">
        <v>16.202567760342369</v>
      </c>
      <c r="E94" s="47">
        <v>244</v>
      </c>
      <c r="F94" s="49">
        <v>0.34807417974322397</v>
      </c>
      <c r="G94" s="2"/>
      <c r="K94" s="2"/>
    </row>
    <row r="95" spans="2:68">
      <c r="B95" s="2"/>
      <c r="C95" s="2"/>
      <c r="D95" s="2"/>
      <c r="E95" s="17"/>
      <c r="F95" s="2"/>
      <c r="G95" s="2"/>
      <c r="K95" s="2"/>
    </row>
    <row r="96" spans="2:68">
      <c r="B96" s="2" t="s">
        <v>148</v>
      </c>
      <c r="C96" s="2"/>
      <c r="D96" s="2"/>
      <c r="E96" s="2"/>
      <c r="F96" s="2"/>
      <c r="G96" s="2"/>
      <c r="H96" s="2"/>
      <c r="I96" s="2"/>
      <c r="J96" s="2"/>
      <c r="K96" s="2"/>
      <c r="BI96"/>
      <c r="BJ96"/>
      <c r="BK96"/>
      <c r="BL96"/>
      <c r="BM96"/>
      <c r="BN96"/>
      <c r="BO96"/>
      <c r="BP96"/>
    </row>
    <row r="97" spans="2:72" ht="15.75" thickBot="1">
      <c r="B97" s="2"/>
      <c r="C97" s="2"/>
      <c r="D97" s="2"/>
      <c r="E97" s="2"/>
      <c r="F97" s="2"/>
      <c r="G97" s="2"/>
      <c r="H97" s="2"/>
      <c r="I97" s="2"/>
      <c r="J97" s="2"/>
      <c r="K97" s="2"/>
      <c r="BI97"/>
      <c r="BJ97"/>
      <c r="BK97"/>
      <c r="BL97"/>
      <c r="BM97"/>
      <c r="BN97"/>
      <c r="BO97"/>
      <c r="BP97"/>
    </row>
    <row r="98" spans="2:72" ht="30.75" thickBot="1">
      <c r="B98" s="39" t="s">
        <v>43</v>
      </c>
      <c r="C98" s="39" t="s">
        <v>60</v>
      </c>
      <c r="D98" s="39" t="s">
        <v>62</v>
      </c>
      <c r="E98" s="39" t="s">
        <v>63</v>
      </c>
      <c r="F98" s="2"/>
      <c r="G98" s="2"/>
      <c r="H98" s="2"/>
      <c r="I98" s="2"/>
      <c r="J98" s="2"/>
      <c r="K98" s="2"/>
    </row>
    <row r="99" spans="2:72" ht="15.75" thickBot="1">
      <c r="B99" s="40" t="s">
        <v>44</v>
      </c>
      <c r="C99" s="41">
        <v>65</v>
      </c>
      <c r="D99" s="41">
        <v>1955</v>
      </c>
      <c r="E99" s="41">
        <v>66</v>
      </c>
      <c r="F99" s="2"/>
      <c r="G99" s="2"/>
      <c r="H99" s="2"/>
      <c r="I99" s="2"/>
      <c r="J99" s="2"/>
      <c r="K99" s="2"/>
    </row>
    <row r="100" spans="2:72" ht="15.75" thickBot="1">
      <c r="B100" s="43" t="s">
        <v>46</v>
      </c>
      <c r="C100" s="44">
        <v>22</v>
      </c>
      <c r="D100" s="44">
        <v>1995</v>
      </c>
      <c r="E100" s="44">
        <v>26</v>
      </c>
      <c r="F100" s="2"/>
      <c r="G100" s="2"/>
      <c r="H100" s="2"/>
      <c r="I100" s="2"/>
      <c r="J100" s="2"/>
      <c r="K100" s="2"/>
    </row>
    <row r="101" spans="2:72" ht="15.75" thickBot="1">
      <c r="B101" s="40" t="s">
        <v>48</v>
      </c>
      <c r="C101" s="41">
        <v>19</v>
      </c>
      <c r="D101" s="41">
        <v>1947</v>
      </c>
      <c r="E101" s="41">
        <v>74</v>
      </c>
      <c r="F101" s="2"/>
      <c r="G101" s="2"/>
      <c r="H101" s="2"/>
      <c r="I101" s="2"/>
      <c r="J101" s="2"/>
      <c r="K101" s="2"/>
    </row>
    <row r="102" spans="2:72" ht="15.75" thickBot="1">
      <c r="B102" s="43" t="s">
        <v>49</v>
      </c>
      <c r="C102" s="44">
        <v>130</v>
      </c>
      <c r="D102" s="44">
        <v>1973</v>
      </c>
      <c r="E102" s="44">
        <v>48</v>
      </c>
      <c r="F102" s="2"/>
      <c r="G102" s="2"/>
      <c r="H102" s="2"/>
      <c r="I102" s="2"/>
      <c r="J102" s="2"/>
      <c r="K102" s="2"/>
    </row>
    <row r="103" spans="2:72" ht="15.75" thickBot="1">
      <c r="B103" s="40" t="s">
        <v>50</v>
      </c>
      <c r="C103" s="41">
        <v>39</v>
      </c>
      <c r="D103" s="41">
        <v>1970</v>
      </c>
      <c r="E103" s="41">
        <v>51</v>
      </c>
      <c r="F103" s="2"/>
      <c r="G103" s="2"/>
      <c r="H103" s="2"/>
      <c r="I103" s="2"/>
      <c r="J103" s="2"/>
      <c r="K103" s="2"/>
    </row>
    <row r="104" spans="2:72" ht="15.75" thickBot="1">
      <c r="B104" s="43" t="s">
        <v>51</v>
      </c>
      <c r="C104" s="44">
        <v>140</v>
      </c>
      <c r="D104" s="44">
        <v>1963</v>
      </c>
      <c r="E104" s="44">
        <v>58</v>
      </c>
      <c r="F104" s="2"/>
      <c r="G104" s="2"/>
      <c r="H104" s="2"/>
      <c r="I104" s="2"/>
      <c r="J104" s="2"/>
      <c r="K104" s="2"/>
    </row>
    <row r="105" spans="2:72" ht="15.75" thickBot="1">
      <c r="B105" s="40" t="s">
        <v>52</v>
      </c>
      <c r="C105" s="41">
        <v>171</v>
      </c>
      <c r="D105" s="41">
        <v>1969</v>
      </c>
      <c r="E105" s="41">
        <v>52</v>
      </c>
      <c r="F105" s="2"/>
      <c r="G105" s="2"/>
      <c r="H105" s="2"/>
      <c r="I105" s="2"/>
      <c r="J105" s="2"/>
      <c r="K105" s="2"/>
    </row>
    <row r="106" spans="2:72" ht="15.75" thickBot="1">
      <c r="B106" s="43" t="s">
        <v>53</v>
      </c>
      <c r="C106" s="44">
        <v>97</v>
      </c>
      <c r="D106" s="44">
        <v>1982</v>
      </c>
      <c r="E106" s="44">
        <v>39</v>
      </c>
      <c r="F106" s="2"/>
      <c r="G106" s="2"/>
      <c r="H106" s="2"/>
      <c r="I106" s="2"/>
      <c r="J106" s="2"/>
      <c r="K106" s="2"/>
    </row>
    <row r="107" spans="2:72" ht="15.75" thickBot="1">
      <c r="B107" s="40" t="s">
        <v>47</v>
      </c>
      <c r="C107" s="41">
        <v>10</v>
      </c>
      <c r="D107" s="41">
        <v>1997</v>
      </c>
      <c r="E107" s="41">
        <v>24</v>
      </c>
      <c r="F107" s="2"/>
      <c r="G107" s="2"/>
      <c r="H107" s="2"/>
      <c r="I107" s="2"/>
      <c r="J107" s="2"/>
      <c r="K107" s="2"/>
    </row>
    <row r="108" spans="2:72" ht="15.75" thickBot="1">
      <c r="B108" s="43" t="s">
        <v>45</v>
      </c>
      <c r="C108" s="44">
        <v>8</v>
      </c>
      <c r="D108" s="44">
        <v>2002</v>
      </c>
      <c r="E108" s="44">
        <v>19</v>
      </c>
      <c r="F108" s="2"/>
      <c r="G108" s="2"/>
      <c r="H108" s="2"/>
      <c r="I108" s="2"/>
      <c r="J108" s="2"/>
      <c r="K108" s="2"/>
    </row>
    <row r="109" spans="2:72" ht="15.75" thickBot="1">
      <c r="B109" s="18" t="s">
        <v>41</v>
      </c>
      <c r="C109" s="47">
        <v>701</v>
      </c>
      <c r="D109" s="18"/>
      <c r="E109" s="18"/>
      <c r="F109" s="2"/>
      <c r="G109" s="2"/>
      <c r="H109" s="2"/>
      <c r="I109" s="2"/>
      <c r="J109" s="2"/>
      <c r="K109" s="2"/>
    </row>
    <row r="110" spans="2:72" customFormat="1" ht="14.2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2:72" customFormat="1" thickBot="1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2:72" customFormat="1" ht="30.75" customHeight="1" thickBot="1">
      <c r="B112" s="39" t="s">
        <v>54</v>
      </c>
      <c r="C112" s="39" t="s">
        <v>56</v>
      </c>
      <c r="D112" s="39" t="s">
        <v>57</v>
      </c>
      <c r="E112" s="39" t="s">
        <v>58</v>
      </c>
      <c r="F112" s="39" t="s">
        <v>59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2:11" ht="15.75" thickBot="1">
      <c r="B113" s="40" t="s">
        <v>44</v>
      </c>
      <c r="C113" s="41">
        <v>30</v>
      </c>
      <c r="D113" s="30">
        <v>21</v>
      </c>
      <c r="E113" s="131">
        <v>13</v>
      </c>
      <c r="F113" s="41">
        <v>1</v>
      </c>
      <c r="G113" s="2"/>
      <c r="H113" s="2"/>
      <c r="I113" s="2"/>
      <c r="J113" s="2"/>
      <c r="K113" s="2"/>
    </row>
    <row r="114" spans="2:11" ht="15.75" thickBot="1">
      <c r="B114" s="43" t="s">
        <v>46</v>
      </c>
      <c r="C114" s="44">
        <v>6</v>
      </c>
      <c r="D114" s="45">
        <v>12</v>
      </c>
      <c r="E114" s="134">
        <v>4</v>
      </c>
      <c r="F114" s="44">
        <v>0</v>
      </c>
      <c r="G114" s="2"/>
      <c r="H114" s="2"/>
      <c r="I114" s="2"/>
      <c r="J114" s="2"/>
      <c r="K114" s="2"/>
    </row>
    <row r="115" spans="2:11" ht="15.75" thickBot="1">
      <c r="B115" s="40" t="s">
        <v>48</v>
      </c>
      <c r="C115" s="41">
        <v>7</v>
      </c>
      <c r="D115" s="30">
        <v>7</v>
      </c>
      <c r="E115" s="131">
        <v>4</v>
      </c>
      <c r="F115" s="41">
        <v>1</v>
      </c>
      <c r="G115" s="2"/>
      <c r="H115" s="2"/>
      <c r="I115" s="2"/>
      <c r="J115" s="2"/>
      <c r="K115" s="2"/>
    </row>
    <row r="116" spans="2:11" ht="15.75" thickBot="1">
      <c r="B116" s="43" t="s">
        <v>49</v>
      </c>
      <c r="C116" s="44">
        <v>52</v>
      </c>
      <c r="D116" s="45">
        <v>34</v>
      </c>
      <c r="E116" s="134">
        <v>42</v>
      </c>
      <c r="F116" s="44">
        <v>2</v>
      </c>
      <c r="G116" s="2"/>
      <c r="H116" s="2"/>
      <c r="I116" s="2"/>
      <c r="J116" s="2"/>
      <c r="K116" s="2"/>
    </row>
    <row r="117" spans="2:11" ht="15.75" thickBot="1">
      <c r="B117" s="40" t="s">
        <v>50</v>
      </c>
      <c r="C117" s="41">
        <v>10</v>
      </c>
      <c r="D117" s="30">
        <v>7</v>
      </c>
      <c r="E117" s="131">
        <v>19</v>
      </c>
      <c r="F117" s="41">
        <v>3</v>
      </c>
      <c r="G117" s="2"/>
      <c r="H117" s="2"/>
      <c r="I117" s="2"/>
      <c r="J117" s="2"/>
      <c r="K117" s="2"/>
    </row>
    <row r="118" spans="2:11" ht="15.75" thickBot="1">
      <c r="B118" s="43" t="s">
        <v>51</v>
      </c>
      <c r="C118" s="44">
        <v>34</v>
      </c>
      <c r="D118" s="45">
        <v>56</v>
      </c>
      <c r="E118" s="134">
        <v>44</v>
      </c>
      <c r="F118" s="44">
        <v>6</v>
      </c>
      <c r="G118" s="2"/>
      <c r="H118" s="2"/>
      <c r="I118" s="2"/>
      <c r="J118" s="2"/>
      <c r="K118" s="2"/>
    </row>
    <row r="119" spans="2:11" ht="15.75" thickBot="1">
      <c r="B119" s="40" t="s">
        <v>52</v>
      </c>
      <c r="C119" s="41">
        <v>46</v>
      </c>
      <c r="D119" s="30">
        <v>75</v>
      </c>
      <c r="E119" s="131">
        <v>47</v>
      </c>
      <c r="F119" s="41">
        <v>3</v>
      </c>
      <c r="G119" s="2"/>
      <c r="H119" s="2"/>
      <c r="I119" s="2"/>
      <c r="J119" s="2"/>
      <c r="K119" s="2"/>
    </row>
    <row r="120" spans="2:11" ht="15.75" thickBot="1">
      <c r="B120" s="43" t="s">
        <v>53</v>
      </c>
      <c r="C120" s="44">
        <v>52</v>
      </c>
      <c r="D120" s="45">
        <v>28</v>
      </c>
      <c r="E120" s="134">
        <v>17</v>
      </c>
      <c r="F120" s="44">
        <v>0</v>
      </c>
      <c r="G120" s="2"/>
      <c r="H120" s="2"/>
      <c r="I120" s="2"/>
      <c r="J120" s="2"/>
      <c r="K120" s="2"/>
    </row>
    <row r="121" spans="2:11" ht="15.75" thickBot="1">
      <c r="B121" s="40" t="s">
        <v>47</v>
      </c>
      <c r="C121" s="41">
        <v>3</v>
      </c>
      <c r="D121" s="30">
        <v>5</v>
      </c>
      <c r="E121" s="131">
        <v>2</v>
      </c>
      <c r="F121" s="41">
        <v>0</v>
      </c>
      <c r="G121" s="2"/>
      <c r="H121" s="2"/>
      <c r="I121" s="2"/>
      <c r="J121" s="2"/>
      <c r="K121" s="2"/>
    </row>
    <row r="122" spans="2:11" ht="15.75" thickBot="1">
      <c r="B122" s="43" t="s">
        <v>45</v>
      </c>
      <c r="C122" s="44">
        <v>4</v>
      </c>
      <c r="D122" s="45">
        <v>4</v>
      </c>
      <c r="E122" s="134">
        <v>0</v>
      </c>
      <c r="F122" s="44">
        <v>0</v>
      </c>
      <c r="G122" s="2"/>
      <c r="H122" s="2"/>
      <c r="I122" s="2"/>
      <c r="J122" s="2"/>
      <c r="K122" s="2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/>
    </row>
    <row r="128" spans="2:11">
      <c r="K128" s="2"/>
    </row>
    <row r="129" spans="1:11" s="50" customFormat="1" ht="18">
      <c r="A129" s="50" t="s">
        <v>64</v>
      </c>
    </row>
    <row r="130" spans="1:11">
      <c r="B130"/>
      <c r="C130"/>
      <c r="D130"/>
    </row>
    <row r="131" spans="1:11">
      <c r="B131"/>
      <c r="C131"/>
      <c r="D131"/>
    </row>
    <row r="132" spans="1:11">
      <c r="B132"/>
      <c r="C132"/>
      <c r="D132"/>
    </row>
    <row r="133" spans="1:11">
      <c r="B133" s="5" t="s">
        <v>136</v>
      </c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thickBo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thickBot="1">
      <c r="B136" s="9" t="s">
        <v>43</v>
      </c>
      <c r="C136" s="9" t="s">
        <v>65</v>
      </c>
      <c r="D136" s="9" t="s">
        <v>5</v>
      </c>
      <c r="E136" s="2"/>
      <c r="F136" s="2"/>
      <c r="G136" s="2"/>
      <c r="H136" s="2"/>
      <c r="I136" s="2"/>
      <c r="J136" s="2"/>
      <c r="K136" s="2"/>
    </row>
    <row r="137" spans="1:11" ht="15.75" thickBot="1">
      <c r="B137" s="40" t="s">
        <v>44</v>
      </c>
      <c r="C137" s="51">
        <v>212883379.36509323</v>
      </c>
      <c r="D137" s="52">
        <v>0.1032936408255738</v>
      </c>
      <c r="E137" s="2"/>
      <c r="F137" s="2"/>
      <c r="G137" s="2"/>
      <c r="H137" s="2"/>
      <c r="I137" s="2"/>
      <c r="J137" s="2"/>
      <c r="K137" s="2"/>
    </row>
    <row r="138" spans="1:11" ht="15.75" thickBot="1">
      <c r="B138" s="43" t="s">
        <v>46</v>
      </c>
      <c r="C138" s="53">
        <v>4000245.1884806654</v>
      </c>
      <c r="D138" s="54">
        <v>1.9409682942157604E-3</v>
      </c>
      <c r="E138" s="2"/>
      <c r="F138" s="2"/>
      <c r="G138" s="2"/>
      <c r="H138" s="2"/>
      <c r="I138" s="2"/>
      <c r="J138" s="2"/>
      <c r="K138" s="2"/>
    </row>
    <row r="139" spans="1:11" ht="15.75" thickBot="1">
      <c r="B139" s="40" t="s">
        <v>48</v>
      </c>
      <c r="C139" s="51">
        <v>86182918.49000001</v>
      </c>
      <c r="D139" s="52">
        <v>4.1817014810435975E-2</v>
      </c>
      <c r="E139" s="2"/>
      <c r="F139" s="2"/>
      <c r="G139" s="2"/>
      <c r="H139" s="2"/>
      <c r="I139" s="2"/>
      <c r="J139" s="2"/>
      <c r="K139" s="2"/>
    </row>
    <row r="140" spans="1:11" ht="15.75" thickBot="1">
      <c r="B140" s="43" t="s">
        <v>49</v>
      </c>
      <c r="C140" s="53">
        <v>450962628.34959137</v>
      </c>
      <c r="D140" s="54">
        <v>0.21881262829172027</v>
      </c>
      <c r="E140" s="2"/>
      <c r="F140" s="2"/>
      <c r="G140" s="2"/>
      <c r="H140" s="2"/>
      <c r="I140" s="2"/>
      <c r="J140" s="2"/>
      <c r="K140" s="2"/>
    </row>
    <row r="141" spans="1:11" ht="15.75" thickBot="1">
      <c r="B141" s="40" t="s">
        <v>50</v>
      </c>
      <c r="C141" s="51">
        <v>247354122.91552821</v>
      </c>
      <c r="D141" s="52">
        <v>0.12001927066999055</v>
      </c>
      <c r="E141" s="2"/>
      <c r="F141" s="2"/>
      <c r="G141" s="2"/>
      <c r="H141" s="2"/>
      <c r="I141" s="2"/>
      <c r="J141" s="2"/>
      <c r="K141" s="2"/>
    </row>
    <row r="142" spans="1:11" ht="15.75" thickBot="1">
      <c r="B142" s="43" t="s">
        <v>51</v>
      </c>
      <c r="C142" s="53">
        <v>238117253.96208674</v>
      </c>
      <c r="D142" s="54">
        <v>0.11553742794992837</v>
      </c>
      <c r="E142" s="2"/>
      <c r="F142" s="2"/>
      <c r="G142" s="2"/>
      <c r="H142" s="2"/>
      <c r="I142" s="2"/>
      <c r="J142" s="2"/>
      <c r="K142" s="2"/>
    </row>
    <row r="143" spans="1:11" ht="15.75" thickBot="1">
      <c r="B143" s="40" t="s">
        <v>52</v>
      </c>
      <c r="C143" s="51">
        <v>559224732.9340049</v>
      </c>
      <c r="D143" s="52">
        <v>0.27134273646322166</v>
      </c>
      <c r="E143" s="2"/>
      <c r="F143" s="2"/>
      <c r="G143" s="2"/>
      <c r="H143" s="2"/>
      <c r="I143" s="2"/>
      <c r="J143" s="2"/>
      <c r="K143" s="2"/>
    </row>
    <row r="144" spans="1:11" ht="15.75" thickBot="1">
      <c r="B144" s="43" t="s">
        <v>53</v>
      </c>
      <c r="C144" s="53">
        <v>237999878.14195505</v>
      </c>
      <c r="D144" s="54">
        <v>0.11548047575458814</v>
      </c>
      <c r="E144" s="2"/>
      <c r="F144" s="2"/>
      <c r="G144" s="2"/>
      <c r="H144" s="2"/>
      <c r="I144" s="2"/>
      <c r="J144" s="2"/>
      <c r="K144" s="2"/>
    </row>
    <row r="145" spans="2:11" ht="15.75" thickBot="1">
      <c r="B145" s="40" t="s">
        <v>47</v>
      </c>
      <c r="C145" s="51">
        <v>24108405.140405178</v>
      </c>
      <c r="D145" s="52">
        <v>1.1697695465364068E-2</v>
      </c>
      <c r="E145" s="2"/>
      <c r="F145" s="2"/>
      <c r="G145" s="2"/>
      <c r="H145" s="2"/>
      <c r="I145" s="2"/>
      <c r="J145" s="2"/>
      <c r="K145" s="2"/>
    </row>
    <row r="146" spans="2:11" ht="15.75" thickBot="1">
      <c r="B146" s="43" t="s">
        <v>45</v>
      </c>
      <c r="C146" s="53">
        <v>119826.87</v>
      </c>
      <c r="D146" s="54">
        <v>5.8141474961301068E-5</v>
      </c>
      <c r="E146" s="2"/>
      <c r="F146" s="2"/>
      <c r="G146" s="2"/>
      <c r="H146" s="2"/>
      <c r="I146" s="2"/>
      <c r="J146" s="2"/>
      <c r="K146" s="2"/>
    </row>
    <row r="147" spans="2:11" ht="15.75" thickBot="1">
      <c r="B147" s="18" t="str">
        <f>'[1]EstimN-1'!M17</f>
        <v>Total general</v>
      </c>
      <c r="C147" s="55">
        <f>SUM(C137:C146)</f>
        <v>2060953391.3571455</v>
      </c>
      <c r="D147" s="19">
        <f>SUM(D137:D146)</f>
        <v>0.99999999999999989</v>
      </c>
      <c r="E147" s="2"/>
      <c r="F147" s="2"/>
      <c r="G147" s="2"/>
      <c r="H147" s="2"/>
      <c r="I147" s="2"/>
      <c r="J147" s="2"/>
      <c r="K147" s="2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>
      <c r="E149" s="2"/>
      <c r="F149" s="2"/>
      <c r="G149" s="2"/>
      <c r="H149" s="2"/>
      <c r="I149" s="2"/>
      <c r="J149" s="2"/>
      <c r="K149" s="2"/>
    </row>
    <row r="150" spans="2:11">
      <c r="E150" s="2"/>
      <c r="F150" s="2"/>
      <c r="G150" s="2"/>
      <c r="H150" s="2"/>
      <c r="I150" s="2"/>
      <c r="J150" s="2"/>
      <c r="K150" s="2"/>
    </row>
    <row r="151" spans="2:11">
      <c r="B151" s="5" t="s">
        <v>66</v>
      </c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thickBo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thickBot="1">
      <c r="B153" s="137" t="s">
        <v>43</v>
      </c>
      <c r="C153" s="137" t="s">
        <v>67</v>
      </c>
      <c r="D153" s="137" t="s">
        <v>68</v>
      </c>
      <c r="E153" s="2"/>
      <c r="F153" s="2"/>
      <c r="G153" s="2"/>
      <c r="H153" s="2"/>
      <c r="I153" s="2"/>
      <c r="J153" s="2"/>
      <c r="K153" s="2"/>
    </row>
    <row r="154" spans="2:11" ht="15.75" thickBot="1">
      <c r="B154" s="138" t="s">
        <v>44</v>
      </c>
      <c r="C154" s="139">
        <v>250122.28</v>
      </c>
      <c r="D154" s="139">
        <v>3275128.9133091266</v>
      </c>
      <c r="E154" s="2"/>
      <c r="F154" s="2"/>
      <c r="G154" s="2"/>
      <c r="H154" s="2"/>
      <c r="I154" s="2"/>
      <c r="J154" s="2"/>
      <c r="K154" s="2"/>
    </row>
    <row r="155" spans="2:11" ht="15.75" thickBot="1">
      <c r="B155" s="140" t="s">
        <v>46</v>
      </c>
      <c r="C155" s="141">
        <v>128878.13</v>
      </c>
      <c r="D155" s="141">
        <v>181829.32674912116</v>
      </c>
      <c r="E155" s="2"/>
      <c r="F155" s="2"/>
      <c r="G155" s="2"/>
      <c r="H155" s="2"/>
      <c r="I155" s="2"/>
      <c r="J155" s="2"/>
      <c r="K155" s="2"/>
    </row>
    <row r="156" spans="2:11" ht="15.75" thickBot="1">
      <c r="B156" s="138" t="s">
        <v>48</v>
      </c>
      <c r="C156" s="139">
        <v>503350.45</v>
      </c>
      <c r="D156" s="139">
        <v>4535943.0784210535</v>
      </c>
      <c r="E156" s="2"/>
      <c r="F156" s="2"/>
      <c r="G156" s="2"/>
      <c r="H156" s="2"/>
      <c r="I156" s="2"/>
      <c r="J156" s="2"/>
      <c r="K156" s="2"/>
    </row>
    <row r="157" spans="2:11" ht="15.75" thickBot="1">
      <c r="B157" s="140" t="s">
        <v>49</v>
      </c>
      <c r="C157" s="141">
        <v>414146.42499999999</v>
      </c>
      <c r="D157" s="141">
        <v>3468943.2949968567</v>
      </c>
      <c r="E157" s="2"/>
      <c r="F157" s="2"/>
      <c r="G157" s="2"/>
      <c r="H157" s="2"/>
      <c r="I157" s="2"/>
      <c r="J157" s="2"/>
      <c r="K157" s="2"/>
    </row>
    <row r="158" spans="2:11" ht="15.75" thickBot="1">
      <c r="B158" s="138" t="s">
        <v>50</v>
      </c>
      <c r="C158" s="139">
        <v>917608.44</v>
      </c>
      <c r="D158" s="139">
        <v>6342413.4080904666</v>
      </c>
      <c r="E158" s="2"/>
      <c r="F158" s="2"/>
      <c r="G158" s="2"/>
      <c r="H158" s="2"/>
      <c r="I158" s="2"/>
      <c r="J158" s="2"/>
      <c r="K158" s="2"/>
    </row>
    <row r="159" spans="2:11" ht="15.75" thickBot="1">
      <c r="B159" s="140" t="s">
        <v>51</v>
      </c>
      <c r="C159" s="141">
        <v>409330.53</v>
      </c>
      <c r="D159" s="141">
        <v>1700837.5283006195</v>
      </c>
      <c r="E159" s="2"/>
      <c r="F159" s="2"/>
      <c r="G159" s="2"/>
      <c r="H159" s="2"/>
      <c r="I159" s="2"/>
      <c r="J159" s="2"/>
      <c r="K159" s="2"/>
    </row>
    <row r="160" spans="2:11" ht="15.75" thickBot="1">
      <c r="B160" s="138" t="s">
        <v>52</v>
      </c>
      <c r="C160" s="139">
        <v>267694.84000000003</v>
      </c>
      <c r="D160" s="139">
        <v>3270320.0756374556</v>
      </c>
      <c r="E160" s="2"/>
      <c r="F160" s="2"/>
      <c r="G160" s="2"/>
      <c r="H160" s="2"/>
      <c r="I160" s="2"/>
      <c r="J160" s="2"/>
      <c r="K160" s="2"/>
    </row>
    <row r="161" spans="2:11" ht="15.75" thickBot="1">
      <c r="B161" s="140" t="s">
        <v>53</v>
      </c>
      <c r="C161" s="141">
        <v>416122.19</v>
      </c>
      <c r="D161" s="141">
        <v>2453606.9911541757</v>
      </c>
      <c r="E161" s="2"/>
      <c r="F161" s="2"/>
      <c r="G161" s="2"/>
      <c r="H161" s="2"/>
      <c r="I161" s="2"/>
      <c r="J161" s="2"/>
      <c r="K161" s="2"/>
    </row>
    <row r="162" spans="2:11" ht="15.75" thickBot="1">
      <c r="B162" s="138" t="s">
        <v>47</v>
      </c>
      <c r="C162" s="139">
        <v>311236.09999999998</v>
      </c>
      <c r="D162" s="139">
        <v>2410840.5140405176</v>
      </c>
      <c r="E162" s="2"/>
      <c r="F162" s="2"/>
      <c r="G162" s="2"/>
      <c r="H162" s="2"/>
      <c r="I162" s="2"/>
      <c r="J162" s="2"/>
      <c r="K162" s="2"/>
    </row>
    <row r="163" spans="2:11" ht="15.75" thickBot="1">
      <c r="B163" s="140" t="s">
        <v>45</v>
      </c>
      <c r="C163" s="141">
        <v>24147.72</v>
      </c>
      <c r="D163" s="141">
        <v>14978.358749999999</v>
      </c>
      <c r="E163" s="2"/>
      <c r="F163" s="2"/>
      <c r="G163" s="2"/>
      <c r="H163" s="2"/>
      <c r="I163" s="2"/>
      <c r="J163" s="2"/>
      <c r="K163" s="2"/>
    </row>
    <row r="164" spans="2:11">
      <c r="E164" s="2"/>
      <c r="F164" s="2"/>
      <c r="G164" s="2"/>
      <c r="H164" s="2"/>
      <c r="I164" s="2"/>
      <c r="J164" s="2"/>
      <c r="K164" s="2"/>
    </row>
    <row r="165" spans="2:11">
      <c r="B165"/>
      <c r="C165"/>
    </row>
    <row r="166" spans="2:11">
      <c r="B166"/>
      <c r="C166"/>
    </row>
    <row r="167" spans="2:11">
      <c r="B167"/>
      <c r="C167"/>
    </row>
    <row r="168" spans="2:11">
      <c r="B168" s="5" t="s">
        <v>137</v>
      </c>
      <c r="C168" s="2"/>
      <c r="D168" s="2"/>
      <c r="E168" s="2"/>
    </row>
    <row r="169" spans="2:11" ht="15.75" thickBot="1">
      <c r="B169" s="2"/>
      <c r="C169" s="2"/>
      <c r="D169" s="2"/>
      <c r="E169" s="2"/>
    </row>
    <row r="170" spans="2:11" ht="15.75" thickBot="1">
      <c r="B170" s="137" t="s">
        <v>43</v>
      </c>
      <c r="C170" s="137">
        <v>2019</v>
      </c>
      <c r="D170" s="137">
        <v>2020</v>
      </c>
      <c r="E170" s="137" t="s">
        <v>69</v>
      </c>
    </row>
    <row r="171" spans="2:11" ht="15.75" thickBot="1">
      <c r="B171" s="138" t="s">
        <v>44</v>
      </c>
      <c r="C171" s="139">
        <v>210588588.44000003</v>
      </c>
      <c r="D171" s="139">
        <v>210594251.36000001</v>
      </c>
      <c r="E171" s="142">
        <v>2.6890915799078737E-5</v>
      </c>
      <c r="J171" s="2"/>
      <c r="K171" s="2"/>
    </row>
    <row r="172" spans="2:11" ht="15.75" thickBot="1">
      <c r="B172" s="140" t="s">
        <v>46</v>
      </c>
      <c r="C172" s="141">
        <v>5598853.7800000012</v>
      </c>
      <c r="D172" s="141">
        <v>3834791.97</v>
      </c>
      <c r="E172" s="143">
        <v>-0.31507552783419907</v>
      </c>
      <c r="F172" s="2"/>
      <c r="G172" s="2"/>
      <c r="H172" s="2"/>
      <c r="I172" s="2"/>
      <c r="J172" s="2"/>
      <c r="K172" s="2"/>
    </row>
    <row r="173" spans="2:11" ht="15.75" thickBot="1">
      <c r="B173" s="138" t="s">
        <v>48</v>
      </c>
      <c r="C173" s="139">
        <v>87039287.409999996</v>
      </c>
      <c r="D173" s="139">
        <v>86182918.49000001</v>
      </c>
      <c r="E173" s="142">
        <v>-9.8388778847194255E-3</v>
      </c>
      <c r="F173" s="2"/>
      <c r="G173" s="2"/>
      <c r="H173" s="2"/>
      <c r="I173" s="2"/>
      <c r="J173" s="2"/>
      <c r="K173" s="2"/>
    </row>
    <row r="174" spans="2:11" ht="15.75" thickBot="1">
      <c r="B174" s="140" t="s">
        <v>49</v>
      </c>
      <c r="C174" s="141">
        <v>436732836.02999991</v>
      </c>
      <c r="D174" s="141">
        <v>432954827.08999997</v>
      </c>
      <c r="E174" s="143">
        <v>-8.6506180170533836E-3</v>
      </c>
      <c r="F174" s="2"/>
      <c r="G174" s="2"/>
      <c r="H174" s="2"/>
      <c r="I174" s="2"/>
      <c r="J174" s="2"/>
      <c r="K174" s="2"/>
    </row>
    <row r="175" spans="2:11" ht="15.75" thickBot="1">
      <c r="B175" s="138" t="s">
        <v>50</v>
      </c>
      <c r="C175" s="139">
        <v>186978211.46999994</v>
      </c>
      <c r="D175" s="139">
        <v>164501556.59999999</v>
      </c>
      <c r="E175" s="142">
        <v>-0.12021002176291676</v>
      </c>
      <c r="F175" s="2"/>
      <c r="G175" s="2"/>
      <c r="H175" s="2"/>
      <c r="I175" s="2"/>
      <c r="J175" s="2"/>
      <c r="K175" s="2"/>
    </row>
    <row r="176" spans="2:11" ht="15.75" thickBot="1">
      <c r="B176" s="140" t="s">
        <v>51</v>
      </c>
      <c r="C176" s="141">
        <v>238566780.29000002</v>
      </c>
      <c r="D176" s="141">
        <v>204773713.40999988</v>
      </c>
      <c r="E176" s="143">
        <v>-0.14165034561359105</v>
      </c>
      <c r="F176" s="2"/>
      <c r="G176" s="2"/>
      <c r="H176" s="2"/>
      <c r="I176" s="2"/>
      <c r="J176" s="2"/>
      <c r="K176" s="2"/>
    </row>
    <row r="177" spans="1:11" ht="15.75" thickBot="1">
      <c r="B177" s="138" t="s">
        <v>52</v>
      </c>
      <c r="C177" s="139">
        <v>559744522.65999997</v>
      </c>
      <c r="D177" s="139">
        <v>545505430.64999986</v>
      </c>
      <c r="E177" s="142">
        <v>-2.5438555329373395E-2</v>
      </c>
      <c r="F177" s="2"/>
      <c r="G177" s="2"/>
      <c r="H177" s="2"/>
      <c r="I177" s="2"/>
      <c r="J177" s="2"/>
      <c r="K177" s="2"/>
    </row>
    <row r="178" spans="1:11" ht="15.75" thickBot="1">
      <c r="B178" s="140" t="s">
        <v>53</v>
      </c>
      <c r="C178" s="141">
        <v>253208470.14000005</v>
      </c>
      <c r="D178" s="141">
        <v>237093483.79999992</v>
      </c>
      <c r="E178" s="143">
        <v>-6.3643156688597657E-2</v>
      </c>
      <c r="F178" s="2"/>
      <c r="G178" s="2"/>
      <c r="H178" s="2"/>
      <c r="I178" s="2"/>
      <c r="J178" s="2"/>
      <c r="K178" s="2"/>
    </row>
    <row r="179" spans="1:11" ht="15.75" thickBot="1">
      <c r="B179" s="138" t="s">
        <v>47</v>
      </c>
      <c r="C179" s="139">
        <v>17751476.990000002</v>
      </c>
      <c r="D179" s="139">
        <v>18708823.709999997</v>
      </c>
      <c r="E179" s="142">
        <v>5.3930538880753436E-2</v>
      </c>
      <c r="F179" s="2"/>
      <c r="G179" s="2"/>
      <c r="H179" s="2"/>
      <c r="I179" s="2"/>
      <c r="J179" s="2"/>
      <c r="K179" s="2"/>
    </row>
    <row r="180" spans="1:11" ht="15.75" thickBot="1">
      <c r="B180" s="140" t="s">
        <v>45</v>
      </c>
      <c r="C180" s="141">
        <v>130732.72</v>
      </c>
      <c r="D180" s="141">
        <v>119826.87</v>
      </c>
      <c r="E180" s="143">
        <v>-8.3420967604743518E-2</v>
      </c>
      <c r="F180" s="2"/>
      <c r="G180" s="2"/>
      <c r="H180" s="2"/>
      <c r="I180" s="2"/>
      <c r="J180" s="2"/>
      <c r="K180" s="2"/>
    </row>
    <row r="181" spans="1:11" ht="15.75" thickBot="1">
      <c r="B181" s="144" t="s">
        <v>24</v>
      </c>
      <c r="C181" s="145">
        <v>1996339759.9300001</v>
      </c>
      <c r="D181" s="145">
        <v>1904269623.9499998</v>
      </c>
      <c r="E181" s="146">
        <v>-4.6119472160003776E-2</v>
      </c>
      <c r="F181" s="2"/>
      <c r="G181" s="2"/>
      <c r="H181" s="2"/>
      <c r="I181" s="2"/>
      <c r="J181" s="2"/>
      <c r="K181" s="2"/>
    </row>
    <row r="182" spans="1:11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B183" s="147" t="s">
        <v>70</v>
      </c>
      <c r="C183" s="147">
        <v>1244772</v>
      </c>
      <c r="D183" s="147">
        <v>1121948</v>
      </c>
      <c r="E183" s="148">
        <v>-9.8671885293049655E-2</v>
      </c>
      <c r="J183" s="2"/>
      <c r="K183" s="2"/>
    </row>
    <row r="184" spans="1:11">
      <c r="B184" t="s">
        <v>71</v>
      </c>
      <c r="C184"/>
      <c r="D184"/>
      <c r="E184"/>
      <c r="J184" s="2"/>
      <c r="K184" s="2"/>
    </row>
    <row r="185" spans="1:11">
      <c r="B185"/>
      <c r="C185"/>
      <c r="D185"/>
      <c r="J185" s="2"/>
      <c r="K185" s="2"/>
    </row>
    <row r="186" spans="1:11">
      <c r="B186" s="8" t="s">
        <v>138</v>
      </c>
      <c r="C186"/>
      <c r="D186"/>
      <c r="J186" s="2"/>
      <c r="K186" s="2"/>
    </row>
    <row r="187" spans="1:11">
      <c r="B187"/>
      <c r="C187"/>
      <c r="D187"/>
      <c r="J187" s="2"/>
      <c r="K187" s="2"/>
    </row>
    <row r="188" spans="1:11">
      <c r="B188"/>
      <c r="C188"/>
      <c r="J188" s="2"/>
      <c r="K188" s="2"/>
    </row>
    <row r="189" spans="1:11">
      <c r="B189"/>
      <c r="C189"/>
      <c r="D189"/>
    </row>
    <row r="190" spans="1:11" s="50" customFormat="1" ht="18">
      <c r="A190" s="50" t="s">
        <v>72</v>
      </c>
    </row>
    <row r="191" spans="1:11">
      <c r="B191"/>
      <c r="C191"/>
      <c r="D191"/>
    </row>
    <row r="192" spans="1:11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20">
      <c r="B193" s="5" t="s">
        <v>139</v>
      </c>
      <c r="C193" s="2"/>
      <c r="D193" s="2"/>
      <c r="E193" s="2"/>
      <c r="F193" s="2"/>
      <c r="G193" s="2"/>
      <c r="H193" s="2"/>
      <c r="I193" s="2"/>
      <c r="J193" s="2"/>
      <c r="K193" s="2"/>
    </row>
    <row r="194" spans="2:20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20" ht="15.75" thickBot="1">
      <c r="B195" s="2"/>
      <c r="C195" s="2"/>
      <c r="D195" s="2"/>
      <c r="E195" s="2"/>
      <c r="F195" s="2"/>
      <c r="G195" s="2"/>
      <c r="H195" s="2"/>
      <c r="I195" s="2"/>
      <c r="J195" s="2"/>
      <c r="K195" s="2"/>
      <c r="T195" s="5"/>
    </row>
    <row r="196" spans="2:20" ht="15.75" thickBot="1">
      <c r="B196" s="9" t="s">
        <v>43</v>
      </c>
      <c r="C196" s="39" t="s">
        <v>140</v>
      </c>
      <c r="D196" s="9" t="s">
        <v>73</v>
      </c>
      <c r="E196" s="2"/>
      <c r="F196" s="2"/>
      <c r="G196" s="2"/>
      <c r="H196" s="2"/>
      <c r="I196" s="2"/>
      <c r="J196" s="2"/>
      <c r="K196" s="2"/>
      <c r="T196" s="5"/>
    </row>
    <row r="197" spans="2:20" ht="15.75" thickBot="1">
      <c r="B197" s="40" t="s">
        <v>44</v>
      </c>
      <c r="C197" s="41">
        <v>3241</v>
      </c>
      <c r="D197" s="52">
        <v>0.14316635745207174</v>
      </c>
      <c r="E197" s="2"/>
      <c r="F197" s="2"/>
      <c r="G197" s="2"/>
      <c r="H197" s="2"/>
      <c r="I197" s="2"/>
      <c r="J197" s="2"/>
      <c r="K197" s="2"/>
      <c r="T197" s="5"/>
    </row>
    <row r="198" spans="2:20" ht="15.75" thickBot="1">
      <c r="B198" s="43" t="s">
        <v>46</v>
      </c>
      <c r="C198" s="44">
        <v>156</v>
      </c>
      <c r="D198" s="54">
        <v>6.8910681155579115E-3</v>
      </c>
      <c r="E198" s="2"/>
      <c r="F198" s="2"/>
      <c r="G198" s="2"/>
      <c r="H198" s="2"/>
      <c r="I198" s="2"/>
      <c r="J198" s="2"/>
      <c r="K198" s="2"/>
      <c r="T198" s="5"/>
    </row>
    <row r="199" spans="2:20" ht="15.75" thickBot="1">
      <c r="B199" s="40" t="s">
        <v>48</v>
      </c>
      <c r="C199" s="41">
        <v>1187</v>
      </c>
      <c r="D199" s="52">
        <v>5.2433960597225902E-2</v>
      </c>
      <c r="E199" s="2"/>
      <c r="F199" s="2"/>
      <c r="G199" s="2"/>
      <c r="H199" s="2"/>
      <c r="I199" s="2"/>
      <c r="J199" s="2"/>
      <c r="K199" s="2"/>
      <c r="T199" s="5"/>
    </row>
    <row r="200" spans="2:20" ht="15.75" thickBot="1">
      <c r="B200" s="43" t="s">
        <v>49</v>
      </c>
      <c r="C200" s="44">
        <v>3671</v>
      </c>
      <c r="D200" s="54">
        <v>0.16216096828341725</v>
      </c>
      <c r="E200" s="2"/>
      <c r="F200" s="2"/>
      <c r="G200" s="2"/>
      <c r="H200" s="2"/>
      <c r="I200" s="2"/>
      <c r="J200" s="2"/>
      <c r="K200" s="2"/>
      <c r="T200" s="5"/>
    </row>
    <row r="201" spans="2:20" ht="15.75" thickBot="1">
      <c r="B201" s="40" t="s">
        <v>50</v>
      </c>
      <c r="C201" s="41">
        <v>1534</v>
      </c>
      <c r="D201" s="52">
        <v>6.7762169802986133E-2</v>
      </c>
      <c r="E201" s="2"/>
      <c r="F201" s="2"/>
      <c r="G201" s="2"/>
      <c r="H201" s="2"/>
      <c r="I201" s="2"/>
      <c r="J201" s="2"/>
      <c r="K201" s="2"/>
      <c r="T201" s="5"/>
    </row>
    <row r="202" spans="2:20" ht="15.75" thickBot="1">
      <c r="B202" s="43" t="s">
        <v>51</v>
      </c>
      <c r="C202" s="44">
        <v>3147</v>
      </c>
      <c r="D202" s="54">
        <v>0.13901404717731247</v>
      </c>
      <c r="E202" s="2"/>
      <c r="F202" s="2"/>
      <c r="G202" s="2"/>
      <c r="H202" s="2"/>
      <c r="I202" s="2"/>
      <c r="J202" s="2"/>
      <c r="K202" s="2"/>
    </row>
    <row r="203" spans="2:20" ht="15.75" thickBot="1">
      <c r="B203" s="40" t="s">
        <v>52</v>
      </c>
      <c r="C203" s="41">
        <v>7508</v>
      </c>
      <c r="D203" s="52">
        <v>0.33165473981800514</v>
      </c>
      <c r="E203" s="2"/>
      <c r="F203" s="2"/>
      <c r="G203" s="2"/>
      <c r="H203" s="2"/>
      <c r="I203" s="2"/>
      <c r="J203" s="2"/>
      <c r="K203" s="2"/>
    </row>
    <row r="204" spans="2:20" ht="15.75" thickBot="1">
      <c r="B204" s="43" t="s">
        <v>53</v>
      </c>
      <c r="C204" s="44">
        <v>1985</v>
      </c>
      <c r="D204" s="54">
        <v>8.7684424419118293E-2</v>
      </c>
      <c r="E204" s="2"/>
      <c r="F204" s="2"/>
      <c r="G204" s="61"/>
      <c r="H204" s="2"/>
      <c r="I204" s="2"/>
      <c r="J204" s="2"/>
      <c r="K204" s="2"/>
    </row>
    <row r="205" spans="2:20" ht="15.75" thickBot="1">
      <c r="B205" s="40" t="s">
        <v>47</v>
      </c>
      <c r="C205" s="41">
        <v>206</v>
      </c>
      <c r="D205" s="52">
        <v>9.0997437936213444E-3</v>
      </c>
      <c r="E205" s="2"/>
      <c r="F205" s="2"/>
      <c r="G205" s="61"/>
      <c r="H205" s="2"/>
      <c r="I205" s="2"/>
      <c r="J205" s="2"/>
      <c r="K205" s="2"/>
    </row>
    <row r="206" spans="2:20" ht="15.75" thickBot="1">
      <c r="B206" s="43" t="s">
        <v>45</v>
      </c>
      <c r="C206" s="44">
        <v>3</v>
      </c>
      <c r="D206" s="54">
        <v>1.3252054068380598E-4</v>
      </c>
      <c r="E206" s="2"/>
      <c r="F206" s="2"/>
      <c r="G206" s="61"/>
      <c r="H206" s="2"/>
      <c r="I206" s="2"/>
      <c r="J206" s="2"/>
      <c r="K206" s="2"/>
    </row>
    <row r="207" spans="2:20" ht="15.75" thickBot="1">
      <c r="B207" s="18" t="s">
        <v>24</v>
      </c>
      <c r="C207" s="47">
        <v>22638</v>
      </c>
      <c r="D207" s="19">
        <v>1</v>
      </c>
      <c r="E207" s="2"/>
      <c r="F207" s="2"/>
      <c r="G207" s="2"/>
      <c r="H207" s="2"/>
      <c r="I207" s="2"/>
      <c r="J207" s="2"/>
      <c r="K207" s="2"/>
    </row>
    <row r="208" spans="2:20">
      <c r="B208"/>
      <c r="C208"/>
      <c r="D208"/>
    </row>
    <row r="209" spans="2:11">
      <c r="B209"/>
      <c r="C209"/>
      <c r="D209"/>
    </row>
    <row r="210" spans="2:11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>
      <c r="B212" s="5" t="s">
        <v>74</v>
      </c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5.75" thickBot="1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5.75" thickBot="1">
      <c r="B214" s="9" t="s">
        <v>43</v>
      </c>
      <c r="C214" s="9" t="s">
        <v>72</v>
      </c>
      <c r="D214" s="9" t="s">
        <v>72</v>
      </c>
      <c r="E214" s="2"/>
      <c r="F214" s="2"/>
      <c r="G214" s="2"/>
      <c r="H214" s="2"/>
      <c r="I214" s="2"/>
      <c r="J214" s="2"/>
      <c r="K214" s="2"/>
    </row>
    <row r="215" spans="2:11" ht="15.75" thickBot="1">
      <c r="B215" s="40" t="s">
        <v>75</v>
      </c>
      <c r="C215" s="41">
        <v>2.665</v>
      </c>
      <c r="D215" s="41">
        <v>2.665</v>
      </c>
      <c r="E215" s="2"/>
      <c r="F215" s="2"/>
      <c r="G215" s="2"/>
      <c r="H215" s="2"/>
      <c r="I215" s="2"/>
      <c r="J215" s="2"/>
      <c r="K215" s="2"/>
    </row>
    <row r="216" spans="2:11" ht="15.75" thickBot="1">
      <c r="B216" s="43" t="s">
        <v>46</v>
      </c>
      <c r="C216" s="44">
        <v>3.49</v>
      </c>
      <c r="D216" s="44">
        <v>3.49</v>
      </c>
      <c r="E216" s="2"/>
      <c r="F216" s="2"/>
      <c r="G216" s="2"/>
      <c r="H216" s="2"/>
      <c r="I216" s="2"/>
      <c r="J216" s="2"/>
      <c r="K216" s="2"/>
    </row>
    <row r="217" spans="2:11" ht="15.75" thickBot="1">
      <c r="B217" s="40" t="s">
        <v>48</v>
      </c>
      <c r="C217" s="41">
        <v>5.03</v>
      </c>
      <c r="D217" s="41">
        <v>5.03</v>
      </c>
      <c r="E217" s="2"/>
      <c r="F217" s="2"/>
      <c r="G217" s="2"/>
      <c r="H217" s="2"/>
      <c r="I217" s="2"/>
      <c r="J217" s="2"/>
      <c r="K217" s="2"/>
    </row>
    <row r="218" spans="2:11" ht="15.75" thickBot="1">
      <c r="B218" s="43" t="s">
        <v>49</v>
      </c>
      <c r="C218" s="44">
        <v>2.64</v>
      </c>
      <c r="D218" s="44">
        <v>2.64</v>
      </c>
      <c r="E218" s="2"/>
      <c r="F218" s="2"/>
      <c r="G218" s="2"/>
      <c r="H218" s="2"/>
      <c r="I218" s="2"/>
      <c r="J218" s="2"/>
      <c r="K218" s="2"/>
    </row>
    <row r="219" spans="2:11" ht="15.75" thickBot="1">
      <c r="B219" s="40" t="s">
        <v>50</v>
      </c>
      <c r="C219" s="41">
        <v>4.04</v>
      </c>
      <c r="D219" s="41">
        <v>4.04</v>
      </c>
      <c r="E219" s="2"/>
      <c r="F219" s="2"/>
      <c r="G219" s="2"/>
      <c r="H219" s="2"/>
      <c r="I219" s="2"/>
      <c r="J219" s="2"/>
      <c r="K219" s="2"/>
    </row>
    <row r="220" spans="2:11" ht="15.75" thickBot="1">
      <c r="B220" s="43" t="s">
        <v>51</v>
      </c>
      <c r="C220" s="44">
        <v>4.7799999999999994</v>
      </c>
      <c r="D220" s="44">
        <v>4.7799999999999994</v>
      </c>
      <c r="E220" s="2"/>
      <c r="F220" s="2"/>
      <c r="G220" s="2"/>
      <c r="H220" s="2"/>
      <c r="I220" s="2"/>
      <c r="J220" s="2"/>
      <c r="K220" s="2"/>
    </row>
    <row r="221" spans="2:11" ht="15.75" thickBot="1">
      <c r="B221" s="40" t="s">
        <v>52</v>
      </c>
      <c r="C221" s="41">
        <v>4</v>
      </c>
      <c r="D221" s="41">
        <v>4</v>
      </c>
      <c r="E221" s="2"/>
      <c r="F221" s="2"/>
      <c r="G221" s="2"/>
      <c r="H221" s="2"/>
      <c r="I221" s="2"/>
      <c r="J221" s="2"/>
      <c r="K221" s="2"/>
    </row>
    <row r="222" spans="2:11" ht="15.75" thickBot="1">
      <c r="B222" s="43" t="s">
        <v>53</v>
      </c>
      <c r="C222" s="44">
        <v>6.0299999999999994</v>
      </c>
      <c r="D222" s="44">
        <v>6.0299999999999994</v>
      </c>
      <c r="E222" s="2"/>
      <c r="F222" s="2"/>
      <c r="G222" s="2"/>
      <c r="H222" s="2"/>
      <c r="I222" s="2"/>
      <c r="J222" s="2"/>
      <c r="K222" s="2"/>
    </row>
    <row r="223" spans="2:11" ht="15.75" thickBot="1">
      <c r="B223" s="40" t="s">
        <v>47</v>
      </c>
      <c r="C223" s="41">
        <v>4</v>
      </c>
      <c r="D223" s="41">
        <v>4</v>
      </c>
      <c r="E223" s="2"/>
      <c r="F223" s="2"/>
      <c r="G223" s="2"/>
      <c r="H223" s="2"/>
      <c r="I223" s="2"/>
      <c r="J223" s="2"/>
      <c r="K223" s="2"/>
    </row>
    <row r="224" spans="2:11" ht="15.75" thickBot="1">
      <c r="B224" s="43" t="s">
        <v>45</v>
      </c>
      <c r="C224" s="44">
        <v>1</v>
      </c>
      <c r="D224" s="44">
        <v>0.30499999999999999</v>
      </c>
      <c r="E224" s="2"/>
      <c r="F224" s="2"/>
      <c r="G224" s="2"/>
      <c r="H224" s="2"/>
      <c r="I224" s="2"/>
      <c r="J224" s="2"/>
      <c r="K224" s="2"/>
    </row>
    <row r="225" spans="2:77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77">
      <c r="B226" s="2"/>
      <c r="C226" s="2"/>
      <c r="D226" s="2"/>
      <c r="E226" s="2"/>
      <c r="F226" s="2"/>
      <c r="G226" s="2"/>
      <c r="H226" s="2"/>
      <c r="I226" s="2"/>
      <c r="J226" s="2"/>
      <c r="K226" s="2"/>
      <c r="U226"/>
      <c r="V226"/>
      <c r="BY226"/>
    </row>
    <row r="227" spans="2:77" ht="15.75" thickBot="1">
      <c r="B227" s="2"/>
      <c r="C227" s="2"/>
      <c r="D227" s="2"/>
      <c r="E227" s="2"/>
      <c r="F227" s="2"/>
      <c r="G227" s="2"/>
      <c r="H227" s="2"/>
      <c r="I227" s="2"/>
      <c r="J227" s="2"/>
      <c r="K227" s="2"/>
      <c r="Q227"/>
      <c r="R227"/>
      <c r="BU227"/>
    </row>
    <row r="228" spans="2:77" ht="15.75" thickBot="1">
      <c r="B228" s="9" t="s">
        <v>76</v>
      </c>
      <c r="C228" s="9" t="s">
        <v>77</v>
      </c>
      <c r="D228" s="9" t="s">
        <v>78</v>
      </c>
      <c r="E228" s="2"/>
      <c r="F228" s="2"/>
      <c r="G228" s="2"/>
      <c r="H228" s="2"/>
      <c r="I228" s="2"/>
      <c r="J228" s="2"/>
      <c r="K228" s="2"/>
      <c r="P228"/>
      <c r="Q228"/>
      <c r="BU228"/>
    </row>
    <row r="229" spans="2:77" ht="15.75" thickBot="1">
      <c r="B229" s="63" t="s">
        <v>79</v>
      </c>
      <c r="C229" s="41">
        <v>250</v>
      </c>
      <c r="D229" s="46">
        <v>0.47528517110266161</v>
      </c>
      <c r="E229" s="2"/>
      <c r="F229" s="2"/>
      <c r="G229" s="2"/>
      <c r="H229" s="2"/>
      <c r="I229" s="2"/>
      <c r="J229" s="2"/>
      <c r="K229" s="2"/>
      <c r="P229"/>
      <c r="Q229"/>
      <c r="BU229"/>
    </row>
    <row r="230" spans="2:77" ht="15.75" thickBot="1">
      <c r="B230" s="64" t="s">
        <v>80</v>
      </c>
      <c r="C230" s="41">
        <v>78</v>
      </c>
      <c r="D230" s="46">
        <v>0.14828897338403041</v>
      </c>
      <c r="E230" s="2"/>
      <c r="F230" s="2"/>
      <c r="G230" s="2"/>
      <c r="H230" s="2"/>
      <c r="I230" s="2"/>
      <c r="J230" s="2"/>
      <c r="K230" s="2"/>
      <c r="P230"/>
      <c r="Q230"/>
      <c r="BU230"/>
    </row>
    <row r="231" spans="2:77" ht="15.75" thickBot="1">
      <c r="B231" s="63" t="s">
        <v>81</v>
      </c>
      <c r="C231" s="41">
        <v>60</v>
      </c>
      <c r="D231" s="46">
        <v>0.11406844106463879</v>
      </c>
      <c r="E231" s="2"/>
      <c r="F231" s="2"/>
      <c r="G231" s="2"/>
      <c r="H231" s="2"/>
      <c r="I231" s="2"/>
      <c r="J231" s="2"/>
      <c r="K231" s="2"/>
      <c r="P231"/>
      <c r="Q231"/>
    </row>
    <row r="232" spans="2:77" ht="15.75" thickBot="1">
      <c r="B232" s="64" t="s">
        <v>82</v>
      </c>
      <c r="C232" s="41">
        <v>74</v>
      </c>
      <c r="D232" s="46">
        <v>0.14068441064638784</v>
      </c>
      <c r="E232" s="2"/>
      <c r="F232" s="2"/>
      <c r="G232" s="2"/>
      <c r="H232" s="2"/>
      <c r="I232" s="2"/>
      <c r="J232" s="2"/>
      <c r="K232" s="2"/>
      <c r="P232"/>
      <c r="Q232"/>
    </row>
    <row r="233" spans="2:77" ht="15.75" thickBot="1">
      <c r="B233" s="63" t="s">
        <v>83</v>
      </c>
      <c r="C233" s="41">
        <v>25</v>
      </c>
      <c r="D233" s="46">
        <v>4.7528517110266157E-2</v>
      </c>
      <c r="E233" s="2"/>
      <c r="F233" s="2"/>
      <c r="G233" s="2"/>
      <c r="H233" s="2"/>
      <c r="I233" s="2"/>
      <c r="J233" s="2"/>
      <c r="K233" s="2"/>
      <c r="P233"/>
      <c r="Q233"/>
    </row>
    <row r="234" spans="2:77" ht="15.75" thickBot="1">
      <c r="B234" s="64" t="s">
        <v>84</v>
      </c>
      <c r="C234" s="41">
        <v>39</v>
      </c>
      <c r="D234" s="46">
        <v>7.4144486692015205E-2</v>
      </c>
      <c r="E234" s="2"/>
      <c r="F234" s="2"/>
      <c r="G234" s="2"/>
      <c r="H234" s="2"/>
      <c r="I234" s="2"/>
      <c r="J234" s="2"/>
      <c r="K234" s="2"/>
      <c r="P234"/>
      <c r="Q234"/>
    </row>
    <row r="235" spans="2:77">
      <c r="B235" s="2"/>
      <c r="C235" s="62">
        <f>SUM(C229:C234)</f>
        <v>526</v>
      </c>
      <c r="D235" s="20">
        <f>SUM(D229:D234)</f>
        <v>1</v>
      </c>
      <c r="E235" s="2"/>
      <c r="F235" s="2"/>
      <c r="G235" s="2"/>
      <c r="H235" s="2"/>
      <c r="I235" s="2"/>
      <c r="J235" s="2"/>
      <c r="K235" s="2"/>
      <c r="P235"/>
      <c r="Q235"/>
    </row>
    <row r="236" spans="2:77">
      <c r="C236" s="10"/>
      <c r="D236"/>
      <c r="E236" s="17"/>
      <c r="H236" s="2"/>
      <c r="I236" s="2"/>
      <c r="J236" s="2"/>
      <c r="K236" s="2"/>
      <c r="V236"/>
      <c r="W236"/>
    </row>
    <row r="237" spans="2:77">
      <c r="F237" s="2"/>
      <c r="G237" s="2"/>
      <c r="H237" s="2"/>
      <c r="I237" s="2"/>
      <c r="J237" s="2"/>
      <c r="K237" s="2"/>
      <c r="Y237"/>
      <c r="Z237"/>
    </row>
    <row r="238" spans="2:77">
      <c r="F238" s="2"/>
      <c r="G238" s="2"/>
      <c r="H238" s="2"/>
      <c r="I238" s="2"/>
      <c r="J238" s="2"/>
      <c r="K238" s="2"/>
      <c r="Y238"/>
      <c r="Z238"/>
    </row>
    <row r="239" spans="2:77">
      <c r="B239" s="2"/>
      <c r="C239" s="2"/>
      <c r="D239" s="2"/>
      <c r="E239" s="2"/>
      <c r="F239" s="2"/>
      <c r="G239" s="2"/>
      <c r="H239" s="2"/>
      <c r="I239" s="2"/>
      <c r="J239" s="2"/>
      <c r="K239" s="2"/>
      <c r="U239"/>
      <c r="V239"/>
    </row>
    <row r="240" spans="2:77">
      <c r="B240" s="5" t="s">
        <v>141</v>
      </c>
      <c r="C240" s="2"/>
      <c r="D240" s="2"/>
      <c r="E240" s="2"/>
      <c r="F240" s="2"/>
      <c r="G240" s="2"/>
      <c r="H240" s="2"/>
      <c r="I240" s="2"/>
      <c r="J240" s="2"/>
      <c r="K240" s="2"/>
      <c r="U240"/>
      <c r="V240"/>
    </row>
    <row r="241" spans="2:22" ht="15.75" thickBot="1">
      <c r="B241" s="2"/>
      <c r="C241" s="2"/>
      <c r="D241" s="2"/>
      <c r="E241" s="2"/>
      <c r="F241" s="2"/>
      <c r="G241" s="2"/>
      <c r="H241" s="2"/>
      <c r="I241" s="2"/>
      <c r="J241" s="2"/>
      <c r="K241" s="2"/>
      <c r="U241"/>
      <c r="V241"/>
    </row>
    <row r="242" spans="2:22" ht="15.75" thickBot="1">
      <c r="B242" s="39" t="s">
        <v>43</v>
      </c>
      <c r="C242" s="39">
        <v>2019</v>
      </c>
      <c r="D242" s="39">
        <v>2020</v>
      </c>
      <c r="E242" s="39" t="s">
        <v>69</v>
      </c>
      <c r="F242" s="2"/>
      <c r="G242" s="2"/>
      <c r="H242" s="2"/>
      <c r="I242" s="2"/>
      <c r="J242" s="2"/>
      <c r="K242" s="2"/>
      <c r="T242"/>
      <c r="U242"/>
    </row>
    <row r="243" spans="2:22" ht="15.75" thickBot="1">
      <c r="B243" s="40" t="s">
        <v>44</v>
      </c>
      <c r="C243" s="41">
        <v>3029</v>
      </c>
      <c r="D243" s="41">
        <v>3234</v>
      </c>
      <c r="E243" s="52">
        <v>6.7679102013865969E-2</v>
      </c>
      <c r="F243" s="2"/>
      <c r="G243" s="2"/>
      <c r="H243" s="2"/>
      <c r="I243" s="2"/>
      <c r="J243" s="2"/>
      <c r="K243" s="2"/>
      <c r="T243"/>
      <c r="U243"/>
    </row>
    <row r="244" spans="2:22" ht="15.75" thickBot="1">
      <c r="B244" s="43" t="s">
        <v>46</v>
      </c>
      <c r="C244" s="41">
        <v>178</v>
      </c>
      <c r="D244" s="41">
        <v>156</v>
      </c>
      <c r="E244" s="54">
        <v>-0.12359550561797752</v>
      </c>
      <c r="F244" s="2"/>
      <c r="G244" s="2"/>
      <c r="H244" s="2"/>
      <c r="I244" s="2"/>
      <c r="J244" s="2"/>
      <c r="K244" s="2"/>
      <c r="T244"/>
      <c r="U244"/>
    </row>
    <row r="245" spans="2:22" ht="15.75" thickBot="1">
      <c r="B245" s="40" t="s">
        <v>48</v>
      </c>
      <c r="C245" s="41">
        <v>1323</v>
      </c>
      <c r="D245" s="41">
        <v>1187</v>
      </c>
      <c r="E245" s="52">
        <v>-0.10279667422524566</v>
      </c>
      <c r="F245" s="2"/>
      <c r="G245" s="2"/>
      <c r="H245" s="2"/>
      <c r="I245" s="2"/>
      <c r="J245" s="2"/>
      <c r="K245" s="2"/>
      <c r="T245"/>
      <c r="U245"/>
    </row>
    <row r="246" spans="2:22" ht="15.75" thickBot="1">
      <c r="B246" s="43" t="s">
        <v>49</v>
      </c>
      <c r="C246" s="41">
        <v>3447</v>
      </c>
      <c r="D246" s="41">
        <v>3522</v>
      </c>
      <c r="E246" s="54">
        <v>2.1758050478677109E-2</v>
      </c>
      <c r="F246" s="2"/>
      <c r="G246" s="2"/>
      <c r="H246" s="2"/>
      <c r="I246" s="2"/>
      <c r="J246" s="2"/>
      <c r="K246" s="2"/>
      <c r="T246"/>
      <c r="U246"/>
    </row>
    <row r="247" spans="2:22" ht="15.75" thickBot="1">
      <c r="B247" s="40" t="s">
        <v>50</v>
      </c>
      <c r="C247" s="41">
        <v>1555</v>
      </c>
      <c r="D247" s="41">
        <v>1016</v>
      </c>
      <c r="E247" s="52">
        <v>-0.34662379421221867</v>
      </c>
      <c r="F247" s="2"/>
      <c r="G247" s="2"/>
      <c r="H247" s="2"/>
      <c r="I247" s="2"/>
      <c r="J247" s="2"/>
      <c r="K247" s="2"/>
      <c r="T247"/>
      <c r="U247"/>
    </row>
    <row r="248" spans="2:22" ht="15.75" thickBot="1">
      <c r="B248" s="43" t="s">
        <v>51</v>
      </c>
      <c r="C248" s="41">
        <v>2905</v>
      </c>
      <c r="D248" s="41">
        <v>2807</v>
      </c>
      <c r="E248" s="54">
        <v>-3.3734939759036145E-2</v>
      </c>
      <c r="F248" s="2"/>
      <c r="G248" s="2"/>
      <c r="H248" s="2"/>
      <c r="I248" s="2"/>
      <c r="J248" s="2"/>
      <c r="K248" s="2"/>
      <c r="T248"/>
      <c r="U248"/>
    </row>
    <row r="249" spans="2:22" ht="15.75" thickBot="1">
      <c r="B249" s="40" t="s">
        <v>52</v>
      </c>
      <c r="C249" s="41">
        <v>7029</v>
      </c>
      <c r="D249" s="41">
        <v>7224</v>
      </c>
      <c r="E249" s="52">
        <v>2.7742210840802389E-2</v>
      </c>
      <c r="F249" s="59"/>
      <c r="G249" s="2"/>
      <c r="H249" s="2"/>
      <c r="I249" s="2"/>
      <c r="J249" s="2"/>
      <c r="K249" s="2"/>
      <c r="T249"/>
      <c r="U249"/>
    </row>
    <row r="250" spans="2:22" ht="15.75" thickBot="1">
      <c r="B250" s="43" t="s">
        <v>53</v>
      </c>
      <c r="C250" s="41">
        <v>1877</v>
      </c>
      <c r="D250" s="41">
        <v>1947</v>
      </c>
      <c r="E250" s="54">
        <v>3.7293553542887589E-2</v>
      </c>
      <c r="F250" s="2"/>
      <c r="G250" s="2"/>
      <c r="H250" s="2"/>
      <c r="I250" s="2"/>
      <c r="J250" s="2"/>
      <c r="K250" s="2"/>
      <c r="T250"/>
      <c r="U250"/>
    </row>
    <row r="251" spans="2:22" ht="15.75" thickBot="1">
      <c r="B251" s="40" t="s">
        <v>47</v>
      </c>
      <c r="C251" s="41">
        <v>151</v>
      </c>
      <c r="D251" s="41">
        <v>165</v>
      </c>
      <c r="E251" s="52">
        <v>9.2715231788079472E-2</v>
      </c>
      <c r="F251" s="2"/>
      <c r="G251" s="2"/>
      <c r="H251" s="2"/>
      <c r="I251" s="2"/>
      <c r="J251" s="2"/>
      <c r="K251" s="2"/>
      <c r="T251"/>
      <c r="U251"/>
    </row>
    <row r="252" spans="2:22" ht="15.75" thickBot="1">
      <c r="B252" s="43" t="s">
        <v>45</v>
      </c>
      <c r="C252" s="41">
        <v>2</v>
      </c>
      <c r="D252" s="41">
        <v>2</v>
      </c>
      <c r="E252" s="54">
        <v>0</v>
      </c>
      <c r="F252" s="2"/>
      <c r="G252" s="2"/>
      <c r="H252" s="2"/>
      <c r="I252" s="2"/>
      <c r="J252" s="2"/>
      <c r="K252" s="2"/>
      <c r="T252"/>
      <c r="U252"/>
    </row>
    <row r="253" spans="2:22" ht="15.75" thickBot="1">
      <c r="B253" s="18" t="s">
        <v>24</v>
      </c>
      <c r="C253" s="47">
        <v>21496</v>
      </c>
      <c r="D253" s="47">
        <v>21260</v>
      </c>
      <c r="E253" s="56">
        <v>-1.0978786751023446E-2</v>
      </c>
      <c r="F253" s="2"/>
      <c r="G253" s="2"/>
      <c r="H253" s="2"/>
      <c r="I253" s="2"/>
      <c r="J253" s="2"/>
      <c r="K253" s="2"/>
      <c r="T253"/>
      <c r="U253"/>
    </row>
    <row r="254" spans="2:22">
      <c r="B254" s="2"/>
      <c r="C254" s="2"/>
      <c r="D254" s="17"/>
      <c r="E254" s="2"/>
      <c r="F254" s="2"/>
      <c r="G254" s="2"/>
      <c r="H254" s="2"/>
      <c r="I254" s="2"/>
      <c r="J254" s="2"/>
      <c r="K254" s="2"/>
      <c r="U254"/>
      <c r="V254"/>
    </row>
    <row r="255" spans="2:22" ht="30">
      <c r="B255" s="65" t="s">
        <v>85</v>
      </c>
      <c r="C255" s="57">
        <v>18377</v>
      </c>
      <c r="D255" s="57">
        <v>16973</v>
      </c>
      <c r="E255" s="58">
        <v>-7.6399847635631499E-2</v>
      </c>
      <c r="F255" s="2"/>
      <c r="G255" s="2"/>
      <c r="H255" s="2"/>
      <c r="I255" s="2"/>
      <c r="J255" s="2"/>
      <c r="K255" s="2"/>
      <c r="U255"/>
      <c r="V255"/>
    </row>
    <row r="256" spans="2:22">
      <c r="B256" t="s">
        <v>86</v>
      </c>
      <c r="C256" s="2"/>
      <c r="D256" s="2"/>
      <c r="E256" s="2"/>
      <c r="F256" s="2"/>
      <c r="G256"/>
      <c r="H256"/>
      <c r="I256"/>
      <c r="J256" s="2"/>
      <c r="K256" s="2"/>
      <c r="U256"/>
      <c r="V256"/>
    </row>
    <row r="257" spans="1:22" customFormat="1">
      <c r="A257" s="5"/>
      <c r="B257" s="2"/>
      <c r="C257" s="2"/>
      <c r="D257" s="2"/>
      <c r="E257" s="2"/>
    </row>
    <row r="258" spans="1:22" customFormat="1">
      <c r="A258" s="5"/>
      <c r="B258" s="8" t="s">
        <v>138</v>
      </c>
      <c r="C258" s="2"/>
      <c r="D258" s="2"/>
      <c r="E258" s="2"/>
    </row>
    <row r="259" spans="1:22" customFormat="1">
      <c r="A259" s="5"/>
      <c r="B259" s="8"/>
      <c r="C259" s="2"/>
      <c r="D259" s="2"/>
      <c r="E259" s="2"/>
    </row>
    <row r="260" spans="1:22" customFormat="1">
      <c r="A260" s="5"/>
      <c r="B260" s="8"/>
      <c r="C260" s="2"/>
      <c r="D260" s="2"/>
      <c r="E260" s="2"/>
    </row>
    <row r="261" spans="1:22" customFormat="1">
      <c r="A261" s="5"/>
      <c r="D261" s="5"/>
      <c r="E261" s="5"/>
      <c r="F261" s="5"/>
      <c r="G261" s="5"/>
      <c r="H261" s="5"/>
      <c r="I261" s="5"/>
      <c r="J261" s="5"/>
      <c r="K261" s="5"/>
      <c r="L261" s="2"/>
      <c r="M261" s="2"/>
      <c r="N261" s="2"/>
      <c r="O261" s="2"/>
      <c r="Q261" s="66"/>
      <c r="R261" s="66"/>
      <c r="S261" s="66"/>
    </row>
    <row r="262" spans="1:22" s="66" customFormat="1" ht="15.75">
      <c r="B262" s="67" t="s">
        <v>87</v>
      </c>
      <c r="C262"/>
      <c r="D262" s="68"/>
      <c r="E262"/>
      <c r="G262"/>
      <c r="H262"/>
      <c r="I262"/>
      <c r="U262"/>
      <c r="V262"/>
    </row>
    <row r="263" spans="1:22" customFormat="1">
      <c r="A263" s="5"/>
    </row>
    <row r="264" spans="1:22" customFormat="1" ht="15.75" thickBot="1">
      <c r="A264" s="5"/>
    </row>
    <row r="265" spans="1:22" customFormat="1" ht="30.75" thickBot="1">
      <c r="A265" s="5"/>
      <c r="B265" s="39" t="s">
        <v>43</v>
      </c>
      <c r="C265" s="39" t="str">
        <f>CONCATENATE("Ventas ",Ejercicio)</f>
        <v>Ventas 2020</v>
      </c>
      <c r="D265" s="39" t="str">
        <f>CONCATENATE("Empleados ",Ejercicio)</f>
        <v>Empleados 2020</v>
      </c>
      <c r="E265" s="39" t="str">
        <f>CONCATENATE("Facturación Media por Empleado ",Ejercicio)</f>
        <v>Facturación Media por Empleado 2020</v>
      </c>
    </row>
    <row r="266" spans="1:22" customFormat="1" ht="15.75" thickBot="1">
      <c r="A266" s="5"/>
      <c r="B266" s="40" t="str">
        <f t="shared" ref="B266:C276" si="0">B137</f>
        <v>Consultoría Técnica</v>
      </c>
      <c r="C266" s="69">
        <f t="shared" si="0"/>
        <v>212883379.36509323</v>
      </c>
      <c r="D266" s="70">
        <f t="shared" ref="D266:D276" si="1">C197</f>
        <v>3241</v>
      </c>
      <c r="E266" s="69">
        <f>C266/D266</f>
        <v>65684.473731901642</v>
      </c>
    </row>
    <row r="267" spans="1:22" customFormat="1" ht="15.75" thickBot="1">
      <c r="A267" s="5"/>
      <c r="B267" s="43" t="str">
        <f t="shared" si="0"/>
        <v>Cultura</v>
      </c>
      <c r="C267" s="71">
        <f t="shared" si="0"/>
        <v>4000245.1884806654</v>
      </c>
      <c r="D267" s="72">
        <f t="shared" si="1"/>
        <v>156</v>
      </c>
      <c r="E267" s="71">
        <f t="shared" ref="E267:E271" si="2">C267/D267</f>
        <v>25642.597362055549</v>
      </c>
    </row>
    <row r="268" spans="1:22" customFormat="1" ht="15.75" thickBot="1">
      <c r="A268" s="5"/>
      <c r="B268" s="40" t="str">
        <f t="shared" si="0"/>
        <v>Directoriales</v>
      </c>
      <c r="C268" s="69">
        <f t="shared" si="0"/>
        <v>86182918.49000001</v>
      </c>
      <c r="D268" s="70">
        <f t="shared" si="1"/>
        <v>1187</v>
      </c>
      <c r="E268" s="69">
        <f t="shared" si="2"/>
        <v>72605.660058972207</v>
      </c>
    </row>
    <row r="269" spans="1:22" customFormat="1" ht="18.75" customHeight="1" thickBot="1">
      <c r="A269" s="5"/>
      <c r="B269" s="43" t="str">
        <f t="shared" si="0"/>
        <v>Económico y Financiero</v>
      </c>
      <c r="C269" s="71">
        <f t="shared" si="0"/>
        <v>450962628.34959137</v>
      </c>
      <c r="D269" s="72">
        <f t="shared" si="1"/>
        <v>3671</v>
      </c>
      <c r="E269" s="71">
        <f t="shared" si="2"/>
        <v>122844.62771713195</v>
      </c>
    </row>
    <row r="270" spans="1:22" customFormat="1" ht="15.75" thickBot="1">
      <c r="A270" s="5"/>
      <c r="B270" s="40" t="str">
        <f t="shared" si="0"/>
        <v>Editoriales</v>
      </c>
      <c r="C270" s="69">
        <f t="shared" si="0"/>
        <v>247354122.91552821</v>
      </c>
      <c r="D270" s="70">
        <f t="shared" si="1"/>
        <v>1534</v>
      </c>
      <c r="E270" s="69">
        <f t="shared" si="2"/>
        <v>161247.79851077459</v>
      </c>
    </row>
    <row r="271" spans="1:22" customFormat="1" ht="15.75" thickBot="1">
      <c r="A271" s="5"/>
      <c r="B271" s="43" t="str">
        <f t="shared" si="0"/>
        <v>Estudios de Mercado</v>
      </c>
      <c r="C271" s="71">
        <f t="shared" si="0"/>
        <v>238117253.96208674</v>
      </c>
      <c r="D271" s="72">
        <f t="shared" si="1"/>
        <v>3147</v>
      </c>
      <c r="E271" s="71">
        <f t="shared" si="2"/>
        <v>75664.840788715199</v>
      </c>
    </row>
    <row r="272" spans="1:22" customFormat="1" ht="17.25" customHeight="1" thickBot="1">
      <c r="A272" s="5"/>
      <c r="B272" s="40" t="str">
        <f t="shared" si="0"/>
        <v>Información Geográfica</v>
      </c>
      <c r="C272" s="69">
        <f t="shared" si="0"/>
        <v>559224732.9340049</v>
      </c>
      <c r="D272" s="70">
        <f t="shared" si="1"/>
        <v>7508</v>
      </c>
      <c r="E272" s="69">
        <f>C272/D272</f>
        <v>74483.84828636187</v>
      </c>
    </row>
    <row r="273" spans="1:6" customFormat="1" ht="18.75" customHeight="1" thickBot="1">
      <c r="A273" s="5"/>
      <c r="B273" s="43" t="str">
        <f t="shared" si="0"/>
        <v>Informática de Infomediación</v>
      </c>
      <c r="C273" s="71">
        <f t="shared" si="0"/>
        <v>237999878.14195505</v>
      </c>
      <c r="D273" s="72">
        <f t="shared" si="1"/>
        <v>1985</v>
      </c>
      <c r="E273" s="71">
        <f>C273/D273</f>
        <v>119899.1829430504</v>
      </c>
    </row>
    <row r="274" spans="1:6" customFormat="1" ht="15.75" thickBot="1">
      <c r="A274" s="5"/>
      <c r="B274" s="40" t="str">
        <f t="shared" si="0"/>
        <v>Meteorológicas</v>
      </c>
      <c r="C274" s="69">
        <f t="shared" si="0"/>
        <v>24108405.140405178</v>
      </c>
      <c r="D274" s="70">
        <f t="shared" si="1"/>
        <v>206</v>
      </c>
      <c r="E274" s="69">
        <f>C274/D274</f>
        <v>117031.09291458824</v>
      </c>
    </row>
    <row r="275" spans="1:6" customFormat="1" ht="15.75" thickBot="1">
      <c r="A275" s="5"/>
      <c r="B275" s="43" t="str">
        <f t="shared" si="0"/>
        <v>Turismo</v>
      </c>
      <c r="C275" s="71">
        <f t="shared" si="0"/>
        <v>119826.87</v>
      </c>
      <c r="D275" s="72">
        <f t="shared" si="1"/>
        <v>3</v>
      </c>
      <c r="E275" s="71">
        <f>C275/D275</f>
        <v>39942.29</v>
      </c>
    </row>
    <row r="276" spans="1:6" customFormat="1" ht="15.75" thickBot="1">
      <c r="A276" s="5"/>
      <c r="B276" s="18" t="str">
        <f t="shared" si="0"/>
        <v>Total general</v>
      </c>
      <c r="C276" s="75">
        <f t="shared" si="0"/>
        <v>2060953391.3571455</v>
      </c>
      <c r="D276" s="76">
        <f t="shared" si="1"/>
        <v>22638</v>
      </c>
      <c r="E276" s="75">
        <f>C276/D276</f>
        <v>91039.552582257515</v>
      </c>
    </row>
    <row r="277" spans="1:6" customFormat="1">
      <c r="A277" s="5"/>
      <c r="B277" s="2"/>
      <c r="C277" s="60"/>
      <c r="D277" s="60"/>
      <c r="E277" s="60"/>
    </row>
    <row r="278" spans="1:6" customFormat="1">
      <c r="A278" s="5"/>
      <c r="B278" s="2"/>
      <c r="C278" s="2"/>
      <c r="D278" s="2"/>
      <c r="E278" s="17"/>
    </row>
    <row r="279" spans="1:6" customFormat="1">
      <c r="A279" s="5"/>
    </row>
    <row r="280" spans="1:6" customFormat="1">
      <c r="A280" s="5"/>
    </row>
    <row r="281" spans="1:6" customFormat="1">
      <c r="A281" s="5"/>
    </row>
    <row r="282" spans="1:6" customFormat="1" ht="15.75">
      <c r="A282" s="5"/>
      <c r="B282" s="67" t="s">
        <v>142</v>
      </c>
      <c r="D282" s="2"/>
    </row>
    <row r="283" spans="1:6" customFormat="1" ht="15.75" thickBot="1">
      <c r="A283" s="5"/>
    </row>
    <row r="284" spans="1:6" customFormat="1" ht="15.75" thickBot="1">
      <c r="A284" s="5"/>
      <c r="B284" s="39" t="s">
        <v>43</v>
      </c>
      <c r="C284" s="39">
        <v>2019</v>
      </c>
      <c r="D284" s="39">
        <v>2020</v>
      </c>
      <c r="E284" s="39" t="s">
        <v>69</v>
      </c>
    </row>
    <row r="285" spans="1:6" customFormat="1" ht="15.75" thickBot="1">
      <c r="A285" s="5"/>
      <c r="B285" s="81" t="s">
        <v>44</v>
      </c>
      <c r="C285" s="82">
        <v>69312.034156513211</v>
      </c>
      <c r="D285" s="82">
        <v>64912.903929144843</v>
      </c>
      <c r="E285" s="83">
        <v>-6.3468491163233054E-2</v>
      </c>
      <c r="F285" s="77"/>
    </row>
    <row r="286" spans="1:6" customFormat="1" ht="15.75" thickBot="1">
      <c r="A286" s="5"/>
      <c r="B286" s="84" t="s">
        <v>46</v>
      </c>
      <c r="C286" s="85">
        <v>31385.090516751843</v>
      </c>
      <c r="D286" s="85">
        <v>24452.367638577383</v>
      </c>
      <c r="E286" s="86">
        <v>-0.22089223781190337</v>
      </c>
    </row>
    <row r="287" spans="1:6" customFormat="1" ht="15.75" thickBot="1">
      <c r="A287" s="5"/>
      <c r="B287" s="81" t="s">
        <v>48</v>
      </c>
      <c r="C287" s="82">
        <v>65366.24351312506</v>
      </c>
      <c r="D287" s="82">
        <v>72104.378447847223</v>
      </c>
      <c r="E287" s="83">
        <v>0.10308279277773091</v>
      </c>
    </row>
    <row r="288" spans="1:6" customFormat="1" ht="15.75" thickBot="1">
      <c r="A288" s="5"/>
      <c r="B288" s="84" t="s">
        <v>49</v>
      </c>
      <c r="C288" s="85">
        <v>120207.87564827771</v>
      </c>
      <c r="D288" s="85">
        <v>116037.46129907324</v>
      </c>
      <c r="E288" s="86">
        <v>-3.4693353715083419E-2</v>
      </c>
    </row>
    <row r="289" spans="1:17" customFormat="1" ht="15.75" thickBot="1">
      <c r="A289" s="5"/>
      <c r="B289" s="81" t="s">
        <v>50</v>
      </c>
      <c r="C289" s="82">
        <v>131225.14992595903</v>
      </c>
      <c r="D289" s="82">
        <v>118359.06856332258</v>
      </c>
      <c r="E289" s="83">
        <v>-9.8045849975373356E-2</v>
      </c>
    </row>
    <row r="290" spans="1:17" customFormat="1" ht="15.75" thickBot="1">
      <c r="A290" s="5"/>
      <c r="B290" s="84" t="s">
        <v>51</v>
      </c>
      <c r="C290" s="85">
        <v>80073.495325457887</v>
      </c>
      <c r="D290" s="85">
        <v>72791.161115346287</v>
      </c>
      <c r="E290" s="86">
        <v>-9.0945626646028455E-2</v>
      </c>
    </row>
    <row r="291" spans="1:17" customFormat="1" ht="15.75" thickBot="1">
      <c r="A291" s="5"/>
      <c r="B291" s="81" t="s">
        <v>52</v>
      </c>
      <c r="C291" s="82">
        <v>79337.724033446022</v>
      </c>
      <c r="D291" s="82">
        <v>75583.15900183504</v>
      </c>
      <c r="E291" s="83">
        <v>-4.7323830842792902E-2</v>
      </c>
    </row>
    <row r="292" spans="1:17" customFormat="1" ht="15.75" thickBot="1">
      <c r="A292" s="5"/>
      <c r="B292" s="84" t="s">
        <v>53</v>
      </c>
      <c r="C292" s="85">
        <v>134440.16741673203</v>
      </c>
      <c r="D292" s="85">
        <v>121425.55741265975</v>
      </c>
      <c r="E292" s="86">
        <v>-9.680596397749297E-2</v>
      </c>
    </row>
    <row r="293" spans="1:17" customFormat="1" ht="15.75" thickBot="1">
      <c r="A293" s="5"/>
      <c r="B293" s="81" t="s">
        <v>47</v>
      </c>
      <c r="C293" s="82">
        <v>116812.71218737596</v>
      </c>
      <c r="D293" s="82">
        <v>113080.28468216864</v>
      </c>
      <c r="E293" s="83">
        <v>-3.195223734913577E-2</v>
      </c>
    </row>
    <row r="294" spans="1:17" customFormat="1" ht="15.75" thickBot="1">
      <c r="A294" s="5"/>
      <c r="B294" s="84" t="s">
        <v>45</v>
      </c>
      <c r="C294" s="85">
        <v>65366.36</v>
      </c>
      <c r="D294" s="85">
        <v>59913.434999999998</v>
      </c>
      <c r="E294" s="86">
        <v>-8.342096760474349E-2</v>
      </c>
    </row>
    <row r="295" spans="1:17" s="87" customFormat="1" ht="30.75" thickBot="1">
      <c r="B295" s="80" t="s">
        <v>88</v>
      </c>
      <c r="C295" s="88">
        <v>91197.696413100377</v>
      </c>
      <c r="D295" s="88">
        <v>86294.069604937889</v>
      </c>
      <c r="E295" s="78">
        <v>-5.3769195944932791E-2</v>
      </c>
      <c r="F295"/>
      <c r="P295"/>
      <c r="Q295"/>
    </row>
    <row r="296" spans="1:17" customFormat="1">
      <c r="A296" s="5"/>
    </row>
    <row r="297" spans="1:17" s="151" customFormat="1">
      <c r="A297" s="153"/>
    </row>
    <row r="298" spans="1:17" s="151" customFormat="1">
      <c r="A298" s="153"/>
    </row>
    <row r="299" spans="1:17" customFormat="1" ht="15.75">
      <c r="A299" s="5"/>
      <c r="B299" s="67" t="s">
        <v>89</v>
      </c>
      <c r="C299" s="89"/>
    </row>
    <row r="300" spans="1:17" customFormat="1" ht="15.75" thickBot="1">
      <c r="A300" s="5"/>
    </row>
    <row r="301" spans="1:17" customFormat="1" ht="30.75" thickBot="1">
      <c r="A301" s="5"/>
      <c r="B301" s="39" t="s">
        <v>43</v>
      </c>
      <c r="C301" s="39" t="s">
        <v>143</v>
      </c>
      <c r="D301" s="39" t="s">
        <v>140</v>
      </c>
      <c r="E301" s="39" t="s">
        <v>90</v>
      </c>
    </row>
    <row r="302" spans="1:17" customFormat="1" ht="15.75" thickBot="1">
      <c r="A302" s="5"/>
      <c r="B302" s="40" t="s">
        <v>44</v>
      </c>
      <c r="C302" s="51">
        <v>130553074.28000002</v>
      </c>
      <c r="D302" s="41">
        <v>3233.51</v>
      </c>
      <c r="E302" s="51">
        <v>40375.033409514741</v>
      </c>
    </row>
    <row r="303" spans="1:17" customFormat="1" ht="15.75" thickBot="1">
      <c r="A303" s="5"/>
      <c r="B303" s="43" t="s">
        <v>46</v>
      </c>
      <c r="C303" s="53">
        <v>5502152.1900000004</v>
      </c>
      <c r="D303" s="44">
        <v>156.04999999999998</v>
      </c>
      <c r="E303" s="53">
        <v>35258.90541493112</v>
      </c>
    </row>
    <row r="304" spans="1:17" customFormat="1" ht="15.75" thickBot="1">
      <c r="A304" s="5"/>
      <c r="B304" s="40" t="s">
        <v>48</v>
      </c>
      <c r="C304" s="51">
        <v>42780089.890000001</v>
      </c>
      <c r="D304" s="41">
        <v>1186.6099999999999</v>
      </c>
      <c r="E304" s="51">
        <v>36052.359149172858</v>
      </c>
    </row>
    <row r="305" spans="1:15" customFormat="1" ht="15.75" thickBot="1">
      <c r="A305" s="5"/>
      <c r="B305" s="43" t="s">
        <v>49</v>
      </c>
      <c r="C305" s="53">
        <v>112087835.76000002</v>
      </c>
      <c r="D305" s="44">
        <v>3544.6400000000003</v>
      </c>
      <c r="E305" s="53">
        <v>31621.782680328612</v>
      </c>
    </row>
    <row r="306" spans="1:15" customFormat="1" ht="15.75" thickBot="1">
      <c r="A306" s="5"/>
      <c r="B306" s="40" t="s">
        <v>50</v>
      </c>
      <c r="C306" s="51">
        <v>45069008.060000002</v>
      </c>
      <c r="D306" s="41">
        <v>1016.1199999999999</v>
      </c>
      <c r="E306" s="51">
        <v>44354.021237649104</v>
      </c>
    </row>
    <row r="307" spans="1:15" customFormat="1" ht="15.75" thickBot="1">
      <c r="A307" s="5"/>
      <c r="B307" s="43" t="s">
        <v>51</v>
      </c>
      <c r="C307" s="53">
        <v>80518336.939999983</v>
      </c>
      <c r="D307" s="44">
        <v>2839.5499999999997</v>
      </c>
      <c r="E307" s="53">
        <v>28356.020122906797</v>
      </c>
    </row>
    <row r="308" spans="1:15" customFormat="1" ht="15.75" thickBot="1">
      <c r="A308" s="5"/>
      <c r="B308" s="40" t="s">
        <v>52</v>
      </c>
      <c r="C308" s="51">
        <v>290849767.44999999</v>
      </c>
      <c r="D308" s="41">
        <v>7227.5900000000011</v>
      </c>
      <c r="E308" s="51">
        <v>40241.597468865824</v>
      </c>
    </row>
    <row r="309" spans="1:15" customFormat="1" ht="15.75" thickBot="1">
      <c r="A309" s="5"/>
      <c r="B309" s="43" t="s">
        <v>53</v>
      </c>
      <c r="C309" s="53">
        <v>89228620.319999993</v>
      </c>
      <c r="D309" s="44">
        <v>1979.7999999999997</v>
      </c>
      <c r="E309" s="53">
        <v>45069.512233558948</v>
      </c>
    </row>
    <row r="310" spans="1:15" customFormat="1" ht="15.75" thickBot="1">
      <c r="A310" s="5"/>
      <c r="B310" s="40" t="s">
        <v>47</v>
      </c>
      <c r="C310" s="51">
        <v>6974828.6900000013</v>
      </c>
      <c r="D310" s="41">
        <v>201.71</v>
      </c>
      <c r="E310" s="51">
        <v>34578.49729810124</v>
      </c>
    </row>
    <row r="311" spans="1:15" customFormat="1" ht="15.75" thickBot="1">
      <c r="A311" s="5"/>
      <c r="B311" s="43" t="s">
        <v>45</v>
      </c>
      <c r="C311" s="53">
        <v>60702.12000000001</v>
      </c>
      <c r="D311" s="44">
        <v>3</v>
      </c>
      <c r="E311" s="53">
        <v>20234.040000000005</v>
      </c>
    </row>
    <row r="312" spans="1:15" customFormat="1" ht="28.15" customHeight="1" thickBot="1">
      <c r="A312" s="5"/>
      <c r="B312" s="18" t="s">
        <v>91</v>
      </c>
      <c r="C312" s="91">
        <v>803624415.69999993</v>
      </c>
      <c r="D312" s="92">
        <v>21388.579999999998</v>
      </c>
      <c r="E312" s="91">
        <v>37572.593210956504</v>
      </c>
    </row>
    <row r="313" spans="1:15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5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O314" s="90"/>
    </row>
    <row r="315" spans="1:15" customFormat="1">
      <c r="A315" s="5"/>
    </row>
    <row r="316" spans="1:15" customFormat="1" ht="15.75">
      <c r="A316" s="5"/>
      <c r="B316" s="67" t="s">
        <v>144</v>
      </c>
      <c r="D316" s="2"/>
    </row>
    <row r="317" spans="1:15" customFormat="1" ht="15.75" thickBot="1">
      <c r="A317" s="5"/>
    </row>
    <row r="318" spans="1:15" customFormat="1" ht="31.9" customHeight="1" thickBot="1">
      <c r="A318" s="5"/>
      <c r="B318" s="39" t="s">
        <v>43</v>
      </c>
      <c r="C318" s="39">
        <v>2019</v>
      </c>
      <c r="D318" s="39">
        <v>2020</v>
      </c>
      <c r="E318" s="39" t="s">
        <v>69</v>
      </c>
      <c r="F318" s="90"/>
    </row>
    <row r="319" spans="1:15" customFormat="1" ht="15.75" thickBot="1">
      <c r="A319" s="5"/>
      <c r="B319" s="40" t="s">
        <v>44</v>
      </c>
      <c r="C319" s="51">
        <v>39559.731123577287</v>
      </c>
      <c r="D319" s="51">
        <v>40386.617804739974</v>
      </c>
      <c r="E319" s="73">
        <v>2.0902232084936134E-2</v>
      </c>
      <c r="F319" s="90"/>
    </row>
    <row r="320" spans="1:15" customFormat="1" ht="15.75" thickBot="1">
      <c r="A320" s="5"/>
      <c r="B320" s="43" t="s">
        <v>46</v>
      </c>
      <c r="C320" s="53">
        <v>34366.335434412264</v>
      </c>
      <c r="D320" s="53">
        <v>35258.90541493112</v>
      </c>
      <c r="E320" s="74">
        <v>2.5972218720332174E-2</v>
      </c>
      <c r="F320" s="90"/>
    </row>
    <row r="321" spans="1:32" customFormat="1" ht="15.75" thickBot="1">
      <c r="A321" s="5"/>
      <c r="B321" s="40" t="s">
        <v>48</v>
      </c>
      <c r="C321" s="51">
        <v>25729.106702473713</v>
      </c>
      <c r="D321" s="51">
        <v>36052.359149172851</v>
      </c>
      <c r="E321" s="73">
        <v>0.40122856055887146</v>
      </c>
      <c r="F321" s="90"/>
    </row>
    <row r="322" spans="1:32" customFormat="1" ht="15.75" thickBot="1">
      <c r="A322" s="5"/>
      <c r="B322" s="43" t="s">
        <v>49</v>
      </c>
      <c r="C322" s="53">
        <v>38916.101075148727</v>
      </c>
      <c r="D322" s="53">
        <v>31615.18285898893</v>
      </c>
      <c r="E322" s="74">
        <v>-0.18760662076762002</v>
      </c>
      <c r="F322" s="90"/>
    </row>
    <row r="323" spans="1:32" customFormat="1" ht="15.75" thickBot="1">
      <c r="A323" s="5"/>
      <c r="B323" s="40" t="s">
        <v>50</v>
      </c>
      <c r="C323" s="51">
        <v>50541.488931109307</v>
      </c>
      <c r="D323" s="51">
        <v>44376.042300417699</v>
      </c>
      <c r="E323" s="73">
        <v>-0.12198783140511416</v>
      </c>
      <c r="F323" s="90"/>
    </row>
    <row r="324" spans="1:32" customFormat="1" ht="15.75" thickBot="1">
      <c r="A324" s="5"/>
      <c r="B324" s="43" t="s">
        <v>51</v>
      </c>
      <c r="C324" s="53">
        <v>35947.259169610748</v>
      </c>
      <c r="D324" s="53">
        <v>27849.227497573771</v>
      </c>
      <c r="E324" s="74">
        <v>-0.2252753578187382</v>
      </c>
      <c r="F324" s="90"/>
    </row>
    <row r="325" spans="1:32" customFormat="1" ht="15.75" thickBot="1">
      <c r="A325" s="5"/>
      <c r="B325" s="40" t="s">
        <v>52</v>
      </c>
      <c r="C325" s="51">
        <v>46403.603945684896</v>
      </c>
      <c r="D325" s="51">
        <v>40369.121074605944</v>
      </c>
      <c r="E325" s="73">
        <v>-0.13004340951927507</v>
      </c>
      <c r="F325" s="90"/>
    </row>
    <row r="326" spans="1:32" customFormat="1" ht="15.75" thickBot="1">
      <c r="A326" s="5"/>
      <c r="B326" s="43" t="s">
        <v>53</v>
      </c>
      <c r="C326" s="53">
        <v>45942.497179774269</v>
      </c>
      <c r="D326" s="53">
        <v>45133.237658945487</v>
      </c>
      <c r="E326" s="74">
        <v>-1.7614617630864249E-2</v>
      </c>
      <c r="F326" s="90"/>
    </row>
    <row r="327" spans="1:32" customFormat="1" ht="15.75" thickBot="1">
      <c r="A327" s="5"/>
      <c r="B327" s="40" t="s">
        <v>47</v>
      </c>
      <c r="C327" s="51">
        <v>53001.509990737075</v>
      </c>
      <c r="D327" s="51">
        <v>34578.49729810124</v>
      </c>
      <c r="E327" s="73">
        <v>-0.34759410997640583</v>
      </c>
      <c r="F327" s="90"/>
    </row>
    <row r="328" spans="1:32" customFormat="1" ht="15.75" thickBot="1">
      <c r="A328" s="5"/>
      <c r="B328" s="43" t="s">
        <v>45</v>
      </c>
      <c r="C328" s="53">
        <v>15547.963333333333</v>
      </c>
      <c r="D328" s="53">
        <v>20234.040000000005</v>
      </c>
      <c r="E328" s="74">
        <v>0.30139488794781077</v>
      </c>
      <c r="F328" s="90"/>
    </row>
    <row r="329" spans="1:32" customFormat="1" ht="28.15" customHeight="1" thickBot="1">
      <c r="A329" s="5"/>
      <c r="B329" s="80" t="s">
        <v>91</v>
      </c>
      <c r="C329" s="91">
        <v>41563.681900735457</v>
      </c>
      <c r="D329" s="91">
        <v>37589.49688989768</v>
      </c>
      <c r="E329" s="78">
        <v>-9.5616769956259673E-2</v>
      </c>
      <c r="F329" s="5"/>
    </row>
    <row r="330" spans="1:32">
      <c r="L330" s="5"/>
      <c r="M330"/>
      <c r="N330"/>
      <c r="O330" s="5"/>
      <c r="P330" s="5"/>
      <c r="Q330" s="5"/>
      <c r="R330" s="5"/>
      <c r="S330" s="5"/>
      <c r="T330" s="5"/>
      <c r="U330" s="5"/>
      <c r="V330" s="5"/>
      <c r="AE330"/>
      <c r="AF330"/>
    </row>
    <row r="331" spans="1:32">
      <c r="L331" s="5"/>
      <c r="M331"/>
      <c r="N331"/>
      <c r="O331" s="5"/>
      <c r="P331" s="5"/>
      <c r="Q331" s="5"/>
      <c r="R331" s="5"/>
      <c r="S331" s="5"/>
      <c r="T331" s="5"/>
      <c r="U331" s="5"/>
      <c r="V331" s="5"/>
      <c r="AE331"/>
      <c r="AF331"/>
    </row>
    <row r="332" spans="1:32">
      <c r="B332"/>
      <c r="C332"/>
      <c r="AE332"/>
      <c r="AF332"/>
    </row>
    <row r="333" spans="1:32" s="50" customFormat="1" ht="18">
      <c r="A333" s="50" t="s">
        <v>92</v>
      </c>
      <c r="AE333"/>
      <c r="AF333"/>
    </row>
    <row r="334" spans="1:32">
      <c r="B334"/>
      <c r="C334"/>
      <c r="AE334"/>
      <c r="AF334"/>
    </row>
    <row r="335" spans="1:32">
      <c r="B335"/>
      <c r="C335"/>
      <c r="AE335"/>
      <c r="AF335"/>
    </row>
    <row r="336" spans="1:32">
      <c r="C336" s="2"/>
      <c r="D336" s="2"/>
      <c r="E336" s="2"/>
      <c r="F336" s="2"/>
      <c r="G336" s="2"/>
      <c r="H336" s="2"/>
      <c r="I336" s="2"/>
      <c r="J336" s="2"/>
      <c r="K336" s="2"/>
      <c r="V336"/>
      <c r="W336"/>
    </row>
    <row r="337" spans="1:22">
      <c r="B337" s="5" t="s">
        <v>93</v>
      </c>
      <c r="C337" s="2"/>
      <c r="D337" s="2"/>
      <c r="E337" s="2"/>
      <c r="F337" s="2"/>
      <c r="G337" s="2"/>
      <c r="H337" s="2"/>
      <c r="I337" s="2"/>
      <c r="J337" s="2"/>
      <c r="K337" s="2"/>
      <c r="U337"/>
      <c r="V337"/>
    </row>
    <row r="338" spans="1:22" ht="15.75" thickBot="1">
      <c r="B338" s="2"/>
      <c r="C338" s="2"/>
      <c r="D338" s="2"/>
      <c r="E338" s="2"/>
      <c r="F338" s="2"/>
      <c r="G338" s="2"/>
      <c r="H338" s="2"/>
      <c r="I338" s="2"/>
      <c r="J338" s="2"/>
      <c r="K338" s="2"/>
      <c r="U338"/>
      <c r="V338"/>
    </row>
    <row r="339" spans="1:22" ht="15.75" thickBot="1">
      <c r="B339" s="9" t="s">
        <v>43</v>
      </c>
      <c r="C339" s="9" t="s">
        <v>94</v>
      </c>
      <c r="D339" s="9" t="s">
        <v>5</v>
      </c>
      <c r="E339" s="2"/>
      <c r="F339" s="2"/>
      <c r="G339" s="2"/>
      <c r="H339" s="2"/>
      <c r="I339" s="2"/>
      <c r="J339" s="2"/>
      <c r="K339" s="2"/>
      <c r="U339"/>
      <c r="V339"/>
    </row>
    <row r="340" spans="1:22" ht="15.75" thickBot="1">
      <c r="B340" s="40" t="s">
        <v>44</v>
      </c>
      <c r="C340" s="51">
        <v>11873901.5</v>
      </c>
      <c r="D340" s="52">
        <v>4.3368734554816706E-2</v>
      </c>
      <c r="E340" s="2"/>
      <c r="F340" s="2"/>
      <c r="G340" s="2"/>
      <c r="H340" s="2"/>
      <c r="I340" s="2"/>
      <c r="J340" s="2"/>
      <c r="K340" s="2"/>
      <c r="U340"/>
      <c r="V340"/>
    </row>
    <row r="341" spans="1:22" thickBot="1">
      <c r="A341" s="2"/>
      <c r="B341" s="43" t="s">
        <v>46</v>
      </c>
      <c r="C341" s="53">
        <v>42589886.890000008</v>
      </c>
      <c r="D341" s="54">
        <v>0.1555570845228991</v>
      </c>
      <c r="E341" s="2"/>
      <c r="F341" s="2"/>
      <c r="G341" s="2"/>
      <c r="H341" s="2"/>
      <c r="I341" s="2"/>
      <c r="J341" s="2"/>
      <c r="K341" s="2"/>
      <c r="U341"/>
      <c r="V341"/>
    </row>
    <row r="342" spans="1:22" thickBot="1">
      <c r="A342" s="2"/>
      <c r="B342" s="40" t="s">
        <v>48</v>
      </c>
      <c r="C342" s="51">
        <v>13409632.48</v>
      </c>
      <c r="D342" s="52">
        <v>4.8977902629794297E-2</v>
      </c>
      <c r="E342" s="2"/>
      <c r="F342" s="2"/>
      <c r="G342" s="2"/>
      <c r="H342" s="2"/>
      <c r="I342" s="2"/>
      <c r="J342" s="2"/>
      <c r="K342" s="2"/>
      <c r="U342"/>
      <c r="V342"/>
    </row>
    <row r="343" spans="1:22" thickBot="1">
      <c r="A343" s="2"/>
      <c r="B343" s="43" t="s">
        <v>49</v>
      </c>
      <c r="C343" s="53">
        <v>59138633.840000018</v>
      </c>
      <c r="D343" s="54">
        <v>0.21600042016025325</v>
      </c>
      <c r="E343" s="2"/>
      <c r="F343" s="2"/>
      <c r="G343" s="2"/>
      <c r="H343" s="2"/>
      <c r="I343" s="2"/>
      <c r="J343" s="2"/>
      <c r="K343" s="2"/>
      <c r="U343"/>
      <c r="V343"/>
    </row>
    <row r="344" spans="1:22" thickBot="1">
      <c r="A344" s="2"/>
      <c r="B344" s="40" t="s">
        <v>50</v>
      </c>
      <c r="C344" s="51">
        <v>18237412.409999993</v>
      </c>
      <c r="D344" s="52">
        <v>6.6611088004731187E-2</v>
      </c>
      <c r="E344" s="2"/>
      <c r="F344" s="2"/>
      <c r="G344" s="2"/>
      <c r="H344" s="2"/>
      <c r="I344" s="2"/>
      <c r="J344" s="2"/>
      <c r="K344" s="2"/>
      <c r="U344"/>
      <c r="V344"/>
    </row>
    <row r="345" spans="1:22" thickBot="1">
      <c r="A345" s="2"/>
      <c r="B345" s="43" t="s">
        <v>51</v>
      </c>
      <c r="C345" s="53">
        <v>71279561.020000026</v>
      </c>
      <c r="D345" s="54">
        <v>0.26034445047908145</v>
      </c>
      <c r="E345" s="2"/>
      <c r="F345" s="2"/>
      <c r="G345" s="2"/>
      <c r="H345" s="2"/>
      <c r="I345" s="2"/>
      <c r="J345" s="2"/>
      <c r="K345" s="2"/>
      <c r="U345"/>
      <c r="V345"/>
    </row>
    <row r="346" spans="1:22" thickBot="1">
      <c r="A346" s="2"/>
      <c r="B346" s="40" t="s">
        <v>52</v>
      </c>
      <c r="C346" s="51">
        <v>38761193.000000007</v>
      </c>
      <c r="D346" s="52">
        <v>0.14157300279482862</v>
      </c>
      <c r="E346" s="2"/>
      <c r="F346" s="2"/>
      <c r="G346" s="2"/>
      <c r="H346" s="2"/>
      <c r="I346" s="2"/>
      <c r="J346" s="2"/>
      <c r="K346" s="2"/>
      <c r="U346"/>
      <c r="V346"/>
    </row>
    <row r="347" spans="1:22" thickBot="1">
      <c r="A347" s="2"/>
      <c r="B347" s="43" t="s">
        <v>53</v>
      </c>
      <c r="C347" s="53">
        <v>17708161.770000003</v>
      </c>
      <c r="D347" s="54">
        <v>6.4678030827262908E-2</v>
      </c>
      <c r="E347" s="2"/>
      <c r="F347" s="2"/>
      <c r="G347" s="2"/>
      <c r="H347" s="2"/>
      <c r="I347" s="2"/>
      <c r="J347" s="2"/>
      <c r="K347" s="2"/>
      <c r="U347"/>
      <c r="V347"/>
    </row>
    <row r="348" spans="1:22" thickBot="1">
      <c r="A348" s="2"/>
      <c r="B348" s="40" t="s">
        <v>47</v>
      </c>
      <c r="C348" s="51">
        <v>745824</v>
      </c>
      <c r="D348" s="52">
        <v>2.7240787773598774E-3</v>
      </c>
      <c r="E348" s="2"/>
      <c r="F348" s="2"/>
      <c r="G348" s="2"/>
      <c r="H348" s="2"/>
      <c r="I348" s="2"/>
      <c r="J348" s="2"/>
      <c r="K348" s="2"/>
      <c r="U348"/>
      <c r="V348"/>
    </row>
    <row r="349" spans="1:22" thickBot="1">
      <c r="A349" s="2"/>
      <c r="B349" s="43" t="s">
        <v>45</v>
      </c>
      <c r="C349" s="53">
        <v>45232</v>
      </c>
      <c r="D349" s="54">
        <v>1.6520724897233391E-4</v>
      </c>
      <c r="E349" s="2"/>
      <c r="F349" s="2"/>
      <c r="G349" s="2"/>
      <c r="H349" s="2"/>
      <c r="I349" s="2"/>
      <c r="J349" s="2"/>
      <c r="K349" s="2"/>
      <c r="U349"/>
      <c r="V349"/>
    </row>
    <row r="350" spans="1:22" ht="15.75" thickBot="1">
      <c r="A350" s="2"/>
      <c r="B350" s="18" t="s">
        <v>24</v>
      </c>
      <c r="C350" s="55">
        <v>273789438.91000015</v>
      </c>
      <c r="D350" s="19">
        <v>0.99999999999999967</v>
      </c>
      <c r="E350" s="2"/>
      <c r="F350" s="2"/>
      <c r="G350" s="2"/>
      <c r="H350" s="2"/>
      <c r="I350" s="2"/>
      <c r="J350" s="2"/>
      <c r="K350" s="2"/>
      <c r="U350"/>
      <c r="V350"/>
    </row>
    <row r="351" spans="1:22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U351"/>
      <c r="V351"/>
    </row>
    <row r="352" spans="1:22">
      <c r="B352" s="2"/>
      <c r="C352" s="2"/>
      <c r="D352" s="2"/>
      <c r="E352" s="2"/>
      <c r="F352" s="2"/>
      <c r="G352" s="2"/>
      <c r="H352" s="2"/>
      <c r="I352" s="2"/>
      <c r="J352" s="2"/>
      <c r="K352" s="2"/>
      <c r="U352"/>
      <c r="V352"/>
    </row>
    <row r="353" spans="2:23">
      <c r="B353" s="2"/>
      <c r="C353" s="2"/>
      <c r="D353" s="2"/>
      <c r="E353" s="2"/>
      <c r="F353" s="2"/>
      <c r="G353" s="2"/>
      <c r="H353" s="2"/>
      <c r="I353" s="2"/>
      <c r="J353" s="2"/>
      <c r="K353" s="2"/>
      <c r="U353"/>
      <c r="V353"/>
    </row>
    <row r="354" spans="2:23">
      <c r="B354" s="5" t="s">
        <v>95</v>
      </c>
      <c r="C354" s="2"/>
      <c r="D354" s="2"/>
      <c r="E354" s="2"/>
      <c r="F354" s="2"/>
      <c r="G354" s="2"/>
      <c r="H354" s="2"/>
      <c r="I354" s="2"/>
      <c r="J354" s="2"/>
      <c r="K354" s="2"/>
      <c r="U354"/>
      <c r="V354"/>
    </row>
    <row r="355" spans="2:23">
      <c r="B355" s="2"/>
      <c r="C355" s="2"/>
      <c r="D355" s="2"/>
      <c r="E355" s="2"/>
      <c r="F355" s="2"/>
      <c r="G355" s="2"/>
      <c r="H355" s="2"/>
      <c r="I355" s="2"/>
      <c r="J355" s="2"/>
      <c r="K355" s="2"/>
      <c r="U355"/>
      <c r="V355"/>
    </row>
    <row r="356" spans="2:23" ht="15.75" thickBot="1">
      <c r="B356" s="2"/>
      <c r="C356" s="2"/>
      <c r="D356" s="2"/>
      <c r="E356" s="2"/>
      <c r="F356" s="2"/>
      <c r="G356" s="2"/>
      <c r="H356" s="2"/>
      <c r="I356" s="2"/>
      <c r="J356" s="2"/>
      <c r="K356" s="2"/>
      <c r="U356"/>
      <c r="V356"/>
    </row>
    <row r="357" spans="2:23" ht="15.75" thickBot="1">
      <c r="B357" s="9" t="s">
        <v>43</v>
      </c>
      <c r="C357" s="9" t="s">
        <v>96</v>
      </c>
      <c r="D357" s="2"/>
      <c r="E357" s="2"/>
      <c r="F357" s="2"/>
      <c r="G357" s="2"/>
      <c r="H357" s="2"/>
      <c r="I357" s="2"/>
      <c r="J357" s="2"/>
      <c r="K357" s="2"/>
      <c r="U357"/>
      <c r="V357"/>
    </row>
    <row r="358" spans="2:23" ht="15.75" thickBot="1">
      <c r="B358" s="40" t="s">
        <v>44</v>
      </c>
      <c r="C358" s="93">
        <v>4000</v>
      </c>
      <c r="D358" s="2"/>
      <c r="E358" s="2"/>
      <c r="F358" s="2"/>
      <c r="G358" s="2"/>
      <c r="H358" s="2"/>
      <c r="I358" s="2"/>
      <c r="J358" s="2"/>
      <c r="K358" s="2"/>
      <c r="U358"/>
      <c r="V358"/>
    </row>
    <row r="359" spans="2:23" ht="15.75" thickBot="1">
      <c r="B359" s="43" t="s">
        <v>46</v>
      </c>
      <c r="C359" s="94">
        <v>8799.7999999999993</v>
      </c>
      <c r="D359" s="2"/>
      <c r="E359" s="2"/>
      <c r="F359" s="2"/>
      <c r="G359" s="2"/>
      <c r="H359" s="2"/>
      <c r="I359" s="2"/>
      <c r="J359" s="2"/>
      <c r="K359" s="2"/>
      <c r="U359"/>
      <c r="V359"/>
    </row>
    <row r="360" spans="2:23" ht="15.75" thickBot="1">
      <c r="B360" s="40" t="s">
        <v>48</v>
      </c>
      <c r="C360" s="93">
        <v>42500</v>
      </c>
      <c r="D360" s="2"/>
      <c r="E360" s="2"/>
      <c r="F360" s="2"/>
      <c r="G360" s="2"/>
      <c r="H360" s="2"/>
      <c r="I360" s="2"/>
      <c r="J360" s="2"/>
      <c r="K360" s="2"/>
      <c r="U360"/>
      <c r="V360"/>
    </row>
    <row r="361" spans="2:23" ht="15.75" thickBot="1">
      <c r="B361" s="43" t="s">
        <v>49</v>
      </c>
      <c r="C361" s="94">
        <v>3400</v>
      </c>
      <c r="D361" s="2"/>
      <c r="E361" s="2"/>
      <c r="F361" s="2"/>
      <c r="G361" s="2"/>
      <c r="H361" s="2"/>
      <c r="I361" s="2"/>
      <c r="J361" s="2"/>
      <c r="K361" s="2"/>
      <c r="U361"/>
      <c r="V361"/>
    </row>
    <row r="362" spans="2:23" ht="15.75" thickBot="1">
      <c r="B362" s="40" t="s">
        <v>50</v>
      </c>
      <c r="C362" s="93">
        <v>6310.63</v>
      </c>
      <c r="D362" s="2"/>
      <c r="E362" s="2"/>
      <c r="F362" s="2"/>
      <c r="G362" s="2"/>
      <c r="H362" s="2"/>
      <c r="I362" s="2"/>
      <c r="J362" s="2"/>
      <c r="K362" s="2"/>
      <c r="U362"/>
      <c r="V362"/>
    </row>
    <row r="363" spans="2:23" ht="15.75" thickBot="1">
      <c r="B363" s="43" t="s">
        <v>51</v>
      </c>
      <c r="C363" s="94">
        <v>3440</v>
      </c>
      <c r="D363" s="2"/>
      <c r="E363" s="2"/>
      <c r="F363" s="2"/>
      <c r="G363" s="2"/>
      <c r="H363" s="2"/>
      <c r="I363" s="2"/>
      <c r="J363" s="2"/>
      <c r="K363" s="2"/>
      <c r="U363"/>
      <c r="V363"/>
    </row>
    <row r="364" spans="2:23" ht="15.75" thickBot="1">
      <c r="B364" s="40" t="s">
        <v>52</v>
      </c>
      <c r="C364" s="93">
        <v>4000</v>
      </c>
      <c r="D364" s="2"/>
      <c r="E364" s="2"/>
      <c r="F364" s="2"/>
      <c r="G364" s="2"/>
      <c r="H364" s="2"/>
      <c r="I364" s="2"/>
      <c r="J364" s="2"/>
      <c r="K364" s="2"/>
      <c r="U364"/>
      <c r="V364"/>
    </row>
    <row r="365" spans="2:23" ht="15.75" thickBot="1">
      <c r="B365" s="43" t="s">
        <v>53</v>
      </c>
      <c r="C365" s="94">
        <v>6000</v>
      </c>
      <c r="D365" s="2"/>
      <c r="E365" s="2"/>
      <c r="F365" s="2"/>
      <c r="G365" s="2"/>
      <c r="H365" s="2"/>
      <c r="I365" s="2"/>
      <c r="J365" s="2"/>
      <c r="K365" s="2"/>
      <c r="U365"/>
      <c r="V365"/>
    </row>
    <row r="366" spans="2:23" ht="15.75" thickBot="1">
      <c r="B366" s="40" t="s">
        <v>47</v>
      </c>
      <c r="C366" s="93">
        <v>7500</v>
      </c>
      <c r="D366" s="2"/>
      <c r="E366" s="2"/>
      <c r="F366" s="2"/>
      <c r="G366" s="2"/>
      <c r="H366" s="2"/>
      <c r="I366" s="2"/>
      <c r="J366" s="2"/>
      <c r="K366" s="2"/>
      <c r="U366"/>
      <c r="V366"/>
    </row>
    <row r="367" spans="2:23" ht="15.75" thickBot="1">
      <c r="B367" s="43" t="s">
        <v>45</v>
      </c>
      <c r="C367" s="94">
        <v>3008</v>
      </c>
      <c r="D367" s="2"/>
      <c r="E367" s="2"/>
      <c r="F367" s="2"/>
      <c r="G367" s="2"/>
      <c r="H367" s="2"/>
      <c r="I367" s="2"/>
      <c r="J367" s="2"/>
      <c r="K367" s="2"/>
      <c r="U367"/>
      <c r="V367"/>
    </row>
    <row r="368" spans="2:23">
      <c r="C368" s="2"/>
      <c r="D368" s="2"/>
      <c r="E368" s="2"/>
      <c r="F368" s="2"/>
      <c r="G368" s="2"/>
      <c r="H368" s="2"/>
      <c r="I368" s="2"/>
      <c r="J368" s="2"/>
      <c r="K368" s="2"/>
      <c r="V368"/>
      <c r="W368"/>
    </row>
    <row r="369" spans="1:22" s="152" customFormat="1">
      <c r="A369" s="153"/>
      <c r="B369" s="153"/>
      <c r="M369" s="151"/>
    </row>
    <row r="370" spans="1:22" s="152" customFormat="1">
      <c r="A370" s="153"/>
      <c r="B370" s="153" t="s">
        <v>97</v>
      </c>
      <c r="M370" s="151"/>
    </row>
    <row r="371" spans="1:22" ht="15.75" thickBot="1">
      <c r="L371" s="5"/>
      <c r="U371"/>
      <c r="V371"/>
    </row>
    <row r="372" spans="1:22" ht="15" customHeight="1" thickBot="1">
      <c r="B372" s="39" t="s">
        <v>43</v>
      </c>
      <c r="C372" s="39">
        <v>2013</v>
      </c>
      <c r="D372" s="39">
        <v>2014</v>
      </c>
      <c r="E372" s="39">
        <v>2015</v>
      </c>
      <c r="F372" s="39">
        <v>2016</v>
      </c>
      <c r="G372" s="39">
        <v>2017</v>
      </c>
      <c r="H372" s="39">
        <v>2018</v>
      </c>
      <c r="I372" s="39">
        <v>2019</v>
      </c>
      <c r="J372" s="39">
        <v>2020</v>
      </c>
      <c r="K372" s="39">
        <v>2021</v>
      </c>
      <c r="L372" s="5"/>
    </row>
    <row r="373" spans="1:22" ht="15" customHeight="1" thickBot="1">
      <c r="B373" s="40" t="s">
        <v>44</v>
      </c>
      <c r="C373" s="93">
        <v>923679.06</v>
      </c>
      <c r="D373" s="51">
        <v>926689.06</v>
      </c>
      <c r="E373" s="51">
        <v>1301395.06</v>
      </c>
      <c r="F373" s="51">
        <v>1304695.06</v>
      </c>
      <c r="G373" s="51">
        <v>1372744.06</v>
      </c>
      <c r="H373" s="51">
        <v>1653600.47</v>
      </c>
      <c r="I373" s="51">
        <v>7619799.1699999999</v>
      </c>
      <c r="J373" s="51">
        <v>11794948.5</v>
      </c>
      <c r="K373" s="51">
        <v>11873901.5</v>
      </c>
      <c r="L373" s="5"/>
    </row>
    <row r="374" spans="1:22" ht="15" customHeight="1" thickBot="1">
      <c r="B374" s="43" t="s">
        <v>46</v>
      </c>
      <c r="C374" s="94">
        <v>45269607.840000004</v>
      </c>
      <c r="D374" s="53">
        <v>45990822.240000002</v>
      </c>
      <c r="E374" s="53">
        <v>65975461.119999997</v>
      </c>
      <c r="F374" s="53">
        <v>31567524.120000001</v>
      </c>
      <c r="G374" s="53">
        <v>31546388.120000001</v>
      </c>
      <c r="H374" s="53">
        <v>32864153.369999997</v>
      </c>
      <c r="I374" s="53">
        <v>51122972.629999995</v>
      </c>
      <c r="J374" s="53">
        <v>40188218.650000006</v>
      </c>
      <c r="K374" s="53">
        <v>42589886.890000008</v>
      </c>
      <c r="L374" s="5"/>
    </row>
    <row r="375" spans="1:22" ht="15" customHeight="1" thickBot="1">
      <c r="B375" s="40" t="s">
        <v>48</v>
      </c>
      <c r="C375" s="93">
        <v>5969563.5099999998</v>
      </c>
      <c r="D375" s="51">
        <v>6615725.3499999996</v>
      </c>
      <c r="E375" s="51">
        <v>6112017.3499999996</v>
      </c>
      <c r="F375" s="51">
        <v>6142117.3499999996</v>
      </c>
      <c r="G375" s="51">
        <v>912121.35</v>
      </c>
      <c r="H375" s="51">
        <v>13070858.35</v>
      </c>
      <c r="I375" s="51">
        <v>13242548.539999999</v>
      </c>
      <c r="J375" s="51">
        <v>13484853.810000001</v>
      </c>
      <c r="K375" s="51">
        <v>13409632.48</v>
      </c>
      <c r="L375" s="5"/>
    </row>
    <row r="376" spans="1:22" ht="15" customHeight="1" thickBot="1">
      <c r="B376" s="43" t="s">
        <v>49</v>
      </c>
      <c r="C376" s="94">
        <v>41942836.07</v>
      </c>
      <c r="D376" s="53">
        <v>42935874.07</v>
      </c>
      <c r="E376" s="53">
        <v>48277707.079999998</v>
      </c>
      <c r="F376" s="53">
        <v>48878702.079999998</v>
      </c>
      <c r="G376" s="53">
        <v>50320034.079999998</v>
      </c>
      <c r="H376" s="53">
        <v>60115121.150000006</v>
      </c>
      <c r="I376" s="53">
        <v>61800978.419999994</v>
      </c>
      <c r="J376" s="53">
        <v>58652917.200000025</v>
      </c>
      <c r="K376" s="53">
        <v>59138633.840000018</v>
      </c>
      <c r="L376" s="5"/>
    </row>
    <row r="377" spans="1:22" ht="15" customHeight="1" thickBot="1">
      <c r="B377" s="40" t="s">
        <v>50</v>
      </c>
      <c r="C377" s="93">
        <v>96021805.370000005</v>
      </c>
      <c r="D377" s="51">
        <v>97063033.569999993</v>
      </c>
      <c r="E377" s="51">
        <v>97063739.569999993</v>
      </c>
      <c r="F377" s="51">
        <v>43649381.369999997</v>
      </c>
      <c r="G377" s="51">
        <v>43561086.310000002</v>
      </c>
      <c r="H377" s="51">
        <v>43578696.939999998</v>
      </c>
      <c r="I377" s="51">
        <v>43616914.990000002</v>
      </c>
      <c r="J377" s="51">
        <v>42336511.99000001</v>
      </c>
      <c r="K377" s="51">
        <v>18237412.409999993</v>
      </c>
      <c r="L377" s="5"/>
    </row>
    <row r="378" spans="1:22" ht="15" customHeight="1" thickBot="1">
      <c r="B378" s="43" t="s">
        <v>51</v>
      </c>
      <c r="C378" s="94">
        <v>61292700.240000002</v>
      </c>
      <c r="D378" s="53">
        <v>78573099.239999995</v>
      </c>
      <c r="E378" s="53">
        <v>78575287.159999996</v>
      </c>
      <c r="F378" s="53">
        <v>78771917.099999994</v>
      </c>
      <c r="G378" s="53">
        <v>78290775.480000004</v>
      </c>
      <c r="H378" s="53">
        <v>78258322.210000023</v>
      </c>
      <c r="I378" s="53">
        <v>88241066.390000015</v>
      </c>
      <c r="J378" s="53">
        <v>71238856.150000021</v>
      </c>
      <c r="K378" s="53">
        <v>71279561.020000026</v>
      </c>
      <c r="L378" s="5"/>
    </row>
    <row r="379" spans="1:22" ht="15" customHeight="1" thickBot="1">
      <c r="B379" s="40" t="s">
        <v>52</v>
      </c>
      <c r="C379" s="93">
        <v>71787495.849999994</v>
      </c>
      <c r="D379" s="51">
        <v>85278365.790000007</v>
      </c>
      <c r="E379" s="51">
        <v>80955009.359999999</v>
      </c>
      <c r="F379" s="51">
        <v>81197012.159999996</v>
      </c>
      <c r="G379" s="51">
        <v>54857640.840000004</v>
      </c>
      <c r="H379" s="51">
        <v>55583028.780000024</v>
      </c>
      <c r="I379" s="51">
        <v>57364850.660000004</v>
      </c>
      <c r="J379" s="51">
        <v>55819901.180000007</v>
      </c>
      <c r="K379" s="51">
        <v>38761193.000000007</v>
      </c>
      <c r="L379" s="5"/>
    </row>
    <row r="380" spans="1:22" ht="15" customHeight="1" thickBot="1">
      <c r="B380" s="43" t="s">
        <v>53</v>
      </c>
      <c r="C380" s="94">
        <v>77907777.739999995</v>
      </c>
      <c r="D380" s="53">
        <v>78030583.739999995</v>
      </c>
      <c r="E380" s="53">
        <v>81096583.739999995</v>
      </c>
      <c r="F380" s="53">
        <v>72068783.739999995</v>
      </c>
      <c r="G380" s="53">
        <v>10774709.99</v>
      </c>
      <c r="H380" s="53">
        <v>13994748.540000003</v>
      </c>
      <c r="I380" s="53">
        <v>21389530.389999997</v>
      </c>
      <c r="J380" s="53">
        <v>17604697.770000003</v>
      </c>
      <c r="K380" s="53">
        <v>17708161.770000003</v>
      </c>
      <c r="L380" s="5"/>
    </row>
    <row r="381" spans="1:22" ht="15" customHeight="1" thickBot="1">
      <c r="B381" s="40" t="s">
        <v>47</v>
      </c>
      <c r="C381" s="93">
        <v>2212859</v>
      </c>
      <c r="D381" s="51">
        <v>2212859</v>
      </c>
      <c r="E381" s="51">
        <v>766859</v>
      </c>
      <c r="F381" s="51">
        <v>766859</v>
      </c>
      <c r="G381" s="51">
        <v>772859</v>
      </c>
      <c r="H381" s="51">
        <v>832039</v>
      </c>
      <c r="I381" s="51">
        <v>769254</v>
      </c>
      <c r="J381" s="51">
        <v>745824</v>
      </c>
      <c r="K381" s="51">
        <v>745824</v>
      </c>
      <c r="L381" s="5"/>
    </row>
    <row r="382" spans="1:22" ht="15" customHeight="1" thickBot="1">
      <c r="B382" s="43" t="s">
        <v>45</v>
      </c>
      <c r="C382" s="94">
        <v>785895.7</v>
      </c>
      <c r="D382" s="53">
        <v>1418936.7</v>
      </c>
      <c r="E382" s="53">
        <v>1576324.7</v>
      </c>
      <c r="F382" s="53">
        <v>1676322.7</v>
      </c>
      <c r="G382" s="53">
        <v>1736322.7</v>
      </c>
      <c r="H382" s="53">
        <v>1736322.7</v>
      </c>
      <c r="I382" s="53">
        <v>1699150.44</v>
      </c>
      <c r="J382" s="53">
        <v>45232</v>
      </c>
      <c r="K382" s="53">
        <v>45232</v>
      </c>
      <c r="L382" s="5"/>
    </row>
    <row r="383" spans="1:22" ht="15" customHeight="1" thickBot="1">
      <c r="B383" s="18" t="s">
        <v>24</v>
      </c>
      <c r="C383" s="95">
        <v>404114220.38000005</v>
      </c>
      <c r="D383" s="55">
        <v>439045988.75999999</v>
      </c>
      <c r="E383" s="55">
        <v>461700384.13999999</v>
      </c>
      <c r="F383" s="55">
        <v>366023314.68000001</v>
      </c>
      <c r="G383" s="55">
        <v>274144681.93000001</v>
      </c>
      <c r="H383" s="55">
        <v>301686891.51000005</v>
      </c>
      <c r="I383" s="55">
        <v>346867065.63</v>
      </c>
      <c r="J383" s="55">
        <v>311911961.25000006</v>
      </c>
      <c r="K383" s="55">
        <v>273789438.91000015</v>
      </c>
      <c r="L383" s="5"/>
    </row>
    <row r="384" spans="1:22">
      <c r="B384"/>
      <c r="C384"/>
      <c r="D384" s="79">
        <v>8.6440334485514025E-2</v>
      </c>
      <c r="E384" s="79">
        <v>5.1599139862279417E-2</v>
      </c>
      <c r="F384" s="79">
        <v>-0.20722761502184089</v>
      </c>
      <c r="G384" s="79">
        <v>-0.25101852550110348</v>
      </c>
      <c r="H384" s="79">
        <v>0.10046596339604597</v>
      </c>
      <c r="I384" s="79">
        <v>0.14975849263408367</v>
      </c>
      <c r="J384" s="79">
        <v>-0.10077377717170252</v>
      </c>
      <c r="K384" s="79">
        <v>-0.12222205967101207</v>
      </c>
      <c r="T384"/>
      <c r="U384"/>
    </row>
    <row r="385" spans="1:21">
      <c r="B385"/>
      <c r="C385"/>
      <c r="T385"/>
      <c r="U385"/>
    </row>
    <row r="386" spans="1:21">
      <c r="B386"/>
      <c r="C386"/>
      <c r="T386"/>
      <c r="U386"/>
    </row>
    <row r="387" spans="1:21" s="6" customFormat="1" ht="15.75">
      <c r="A387" s="6" t="s">
        <v>98</v>
      </c>
    </row>
    <row r="388" spans="1:21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21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21" customFormat="1" ht="15.75">
      <c r="A390" s="5"/>
      <c r="B390" s="67" t="s">
        <v>99</v>
      </c>
      <c r="D390" s="68"/>
    </row>
    <row r="391" spans="1:21" customFormat="1">
      <c r="A391" s="5"/>
    </row>
    <row r="392" spans="1:21" customFormat="1">
      <c r="A392" s="5"/>
      <c r="B392" t="s">
        <v>100</v>
      </c>
      <c r="D392">
        <v>551</v>
      </c>
      <c r="E392" s="96"/>
      <c r="F392" s="2"/>
      <c r="G392" s="2"/>
      <c r="H392" s="2"/>
    </row>
    <row r="393" spans="1:21" customFormat="1" ht="15.75" thickBot="1">
      <c r="A393" s="5"/>
      <c r="F393" s="2"/>
      <c r="G393" s="2"/>
      <c r="H393" s="2"/>
    </row>
    <row r="394" spans="1:21" customFormat="1" ht="15.75" thickBot="1">
      <c r="A394" s="5"/>
      <c r="B394" s="39" t="s">
        <v>4</v>
      </c>
      <c r="C394" s="39">
        <v>2020</v>
      </c>
      <c r="D394" s="39" t="s">
        <v>5</v>
      </c>
      <c r="F394" s="2"/>
      <c r="G394" s="2"/>
      <c r="H394" s="2"/>
    </row>
    <row r="395" spans="1:21" customFormat="1" ht="15.75" thickBot="1">
      <c r="A395" s="5"/>
      <c r="B395" s="40" t="s">
        <v>101</v>
      </c>
      <c r="C395" s="41">
        <v>383</v>
      </c>
      <c r="D395" s="42">
        <v>0.6950998185117967</v>
      </c>
      <c r="F395" s="2"/>
      <c r="G395" s="2"/>
      <c r="H395" s="2"/>
    </row>
    <row r="396" spans="1:21" customFormat="1" ht="15.75" thickBot="1">
      <c r="A396" s="5"/>
      <c r="B396" s="43" t="s">
        <v>102</v>
      </c>
      <c r="C396" s="44">
        <v>168</v>
      </c>
      <c r="D396" s="46">
        <v>0.30490018148820325</v>
      </c>
      <c r="F396" s="2"/>
      <c r="G396" s="2"/>
      <c r="H396" s="2"/>
    </row>
    <row r="397" spans="1:21" customFormat="1" ht="15.75" thickBot="1">
      <c r="A397" s="5"/>
      <c r="B397" s="80" t="s">
        <v>24</v>
      </c>
      <c r="C397" s="97">
        <v>551</v>
      </c>
      <c r="D397" s="98">
        <v>1</v>
      </c>
      <c r="F397" s="2"/>
      <c r="G397" s="2"/>
      <c r="H397" s="2"/>
    </row>
    <row r="398" spans="1:21" customFormat="1">
      <c r="A398" s="5"/>
    </row>
    <row r="399" spans="1:21" customFormat="1">
      <c r="A399" s="5"/>
    </row>
    <row r="400" spans="1:21" customFormat="1">
      <c r="A400" s="5"/>
      <c r="B400" t="s">
        <v>100</v>
      </c>
      <c r="D400">
        <v>551</v>
      </c>
    </row>
    <row r="401" spans="1:5" customFormat="1" ht="15.75" thickBot="1">
      <c r="A401" s="5"/>
    </row>
    <row r="402" spans="1:5" customFormat="1" ht="15.75" thickBot="1">
      <c r="A402" s="5"/>
      <c r="B402" s="39" t="s">
        <v>103</v>
      </c>
      <c r="C402" s="39">
        <v>2020</v>
      </c>
      <c r="D402" s="39" t="s">
        <v>104</v>
      </c>
    </row>
    <row r="403" spans="1:5" customFormat="1" ht="15.75" thickBot="1">
      <c r="A403" s="5"/>
      <c r="B403" s="40" t="s">
        <v>101</v>
      </c>
      <c r="C403" s="51">
        <v>170147812.15000013</v>
      </c>
      <c r="D403" s="51">
        <v>444250.16227154079</v>
      </c>
    </row>
    <row r="404" spans="1:5" customFormat="1" ht="15.75" thickBot="1">
      <c r="A404" s="5"/>
      <c r="B404" s="43" t="s">
        <v>102</v>
      </c>
      <c r="C404" s="53">
        <v>-59445128.000000007</v>
      </c>
      <c r="D404" s="53">
        <v>-353840.04761904769</v>
      </c>
    </row>
    <row r="405" spans="1:5" customFormat="1" ht="15.75" thickBot="1">
      <c r="A405" s="5"/>
      <c r="B405" s="80" t="s">
        <v>24</v>
      </c>
      <c r="C405" s="91">
        <v>110702684.15000013</v>
      </c>
      <c r="D405" s="91">
        <v>200912.31243194215</v>
      </c>
    </row>
    <row r="406" spans="1:5" customFormat="1">
      <c r="A406" s="5"/>
    </row>
    <row r="407" spans="1:5" customFormat="1">
      <c r="A407" s="5"/>
    </row>
    <row r="408" spans="1:5" customFormat="1">
      <c r="A408" s="5"/>
    </row>
    <row r="409" spans="1:5" customFormat="1" ht="15.75">
      <c r="A409" s="5"/>
      <c r="B409" s="67" t="s">
        <v>145</v>
      </c>
    </row>
    <row r="410" spans="1:5" customFormat="1" ht="15.75" thickBot="1">
      <c r="A410" s="5"/>
    </row>
    <row r="411" spans="1:5" customFormat="1" ht="15.75" thickBot="1">
      <c r="A411" s="5"/>
      <c r="B411" s="39" t="s">
        <v>4</v>
      </c>
      <c r="C411" s="39">
        <v>2018</v>
      </c>
      <c r="D411" s="39">
        <v>2019</v>
      </c>
      <c r="E411" s="39">
        <v>2020</v>
      </c>
    </row>
    <row r="412" spans="1:5" customFormat="1" ht="15.75" thickBot="1">
      <c r="A412" s="5"/>
      <c r="B412" s="40" t="s">
        <v>101</v>
      </c>
      <c r="C412" s="42">
        <v>0.76363636363636367</v>
      </c>
      <c r="D412" s="42">
        <v>0.75088339222614842</v>
      </c>
      <c r="E412" s="42">
        <v>0.6950998185117967</v>
      </c>
    </row>
    <row r="413" spans="1:5" customFormat="1" ht="15.75" thickBot="1">
      <c r="A413" s="5"/>
      <c r="B413" s="43" t="s">
        <v>107</v>
      </c>
      <c r="C413" s="46">
        <v>0.23636363636363636</v>
      </c>
      <c r="D413" s="46">
        <v>0.24911660777385158</v>
      </c>
      <c r="E413" s="46">
        <v>0.30490018148820325</v>
      </c>
    </row>
    <row r="414" spans="1:5" customFormat="1" ht="15.75" thickBot="1">
      <c r="A414" s="5"/>
      <c r="B414" s="80" t="s">
        <v>41</v>
      </c>
      <c r="C414" s="98">
        <v>1</v>
      </c>
      <c r="D414" s="98">
        <v>1</v>
      </c>
      <c r="E414" s="98">
        <v>1</v>
      </c>
    </row>
    <row r="415" spans="1:5" customFormat="1">
      <c r="A415" s="5"/>
    </row>
    <row r="416" spans="1:5" customFormat="1">
      <c r="A416" s="5"/>
    </row>
    <row r="417" spans="1:12" customFormat="1">
      <c r="A417" s="5"/>
    </row>
    <row r="418" spans="1:12" customFormat="1">
      <c r="A418" s="5"/>
    </row>
    <row r="419" spans="1:12" customFormat="1">
      <c r="A419" s="5"/>
    </row>
    <row r="420" spans="1:12" customFormat="1" ht="15.75" thickBot="1">
      <c r="A420" s="5"/>
    </row>
    <row r="421" spans="1:12" customFormat="1" ht="35.450000000000003" customHeight="1" thickBot="1">
      <c r="A421" s="5"/>
      <c r="B421" s="39" t="s">
        <v>43</v>
      </c>
      <c r="C421" s="39" t="s">
        <v>101</v>
      </c>
      <c r="D421" s="39" t="s">
        <v>102</v>
      </c>
      <c r="E421" s="39" t="s">
        <v>41</v>
      </c>
      <c r="F421" s="39" t="s">
        <v>105</v>
      </c>
      <c r="G421" s="39" t="s">
        <v>106</v>
      </c>
      <c r="H421" s="39" t="s">
        <v>108</v>
      </c>
      <c r="I421" s="39" t="s">
        <v>109</v>
      </c>
      <c r="J421" s="39" t="s">
        <v>110</v>
      </c>
      <c r="K421" s="99" t="s">
        <v>111</v>
      </c>
    </row>
    <row r="422" spans="1:12" customFormat="1" ht="15.75" thickBot="1">
      <c r="A422" s="5"/>
      <c r="B422" s="40" t="s">
        <v>44</v>
      </c>
      <c r="C422" s="100">
        <v>38</v>
      </c>
      <c r="D422" s="100">
        <v>19</v>
      </c>
      <c r="E422" s="100">
        <v>57</v>
      </c>
      <c r="F422" s="101">
        <v>0.66666666666666663</v>
      </c>
      <c r="G422" s="101">
        <v>0.33333333333333331</v>
      </c>
      <c r="H422" s="102">
        <v>23256645.59</v>
      </c>
      <c r="I422" s="102">
        <v>-1170677.4100000001</v>
      </c>
      <c r="J422" s="102">
        <v>22085968.18</v>
      </c>
      <c r="K422" s="103">
        <v>0.17248437430262598</v>
      </c>
      <c r="L422" s="104"/>
    </row>
    <row r="423" spans="1:12" customFormat="1" ht="15.75" thickBot="1">
      <c r="A423" s="5"/>
      <c r="B423" s="43" t="s">
        <v>46</v>
      </c>
      <c r="C423" s="105">
        <v>11</v>
      </c>
      <c r="D423" s="105">
        <v>8</v>
      </c>
      <c r="E423" s="105">
        <v>19</v>
      </c>
      <c r="F423" s="106">
        <v>0.57894736842105265</v>
      </c>
      <c r="G423" s="106">
        <v>0.42105263157894735</v>
      </c>
      <c r="H423" s="107">
        <v>251061.07</v>
      </c>
      <c r="I423" s="107">
        <v>-13094353.6</v>
      </c>
      <c r="J423" s="107">
        <v>-12843292.529999999</v>
      </c>
      <c r="K423" s="103">
        <v>-0.10030202244104837</v>
      </c>
    </row>
    <row r="424" spans="1:12" customFormat="1" ht="15.75" thickBot="1">
      <c r="A424" s="5"/>
      <c r="B424" s="40" t="s">
        <v>48</v>
      </c>
      <c r="C424" s="100">
        <v>12</v>
      </c>
      <c r="D424" s="100">
        <v>3</v>
      </c>
      <c r="E424" s="100">
        <v>15</v>
      </c>
      <c r="F424" s="101">
        <v>0.8</v>
      </c>
      <c r="G424" s="101">
        <v>0.2</v>
      </c>
      <c r="H424" s="102">
        <v>3656754.14</v>
      </c>
      <c r="I424" s="102">
        <v>-8156974.5099999998</v>
      </c>
      <c r="J424" s="102">
        <v>-4500220.3699999992</v>
      </c>
      <c r="K424" s="103">
        <v>-3.5145287198515826E-2</v>
      </c>
    </row>
    <row r="425" spans="1:12" customFormat="1" ht="15.75" thickBot="1">
      <c r="A425" s="5"/>
      <c r="B425" s="43" t="s">
        <v>49</v>
      </c>
      <c r="C425" s="105">
        <v>66</v>
      </c>
      <c r="D425" s="105">
        <v>30</v>
      </c>
      <c r="E425" s="105">
        <v>96</v>
      </c>
      <c r="F425" s="106">
        <v>0.6875</v>
      </c>
      <c r="G425" s="106">
        <v>0.3125</v>
      </c>
      <c r="H425" s="107">
        <v>70477578.930000007</v>
      </c>
      <c r="I425" s="107">
        <v>-7618576.4900000002</v>
      </c>
      <c r="J425" s="107">
        <v>62859002.440000005</v>
      </c>
      <c r="K425" s="103">
        <v>0.49090878048845588</v>
      </c>
    </row>
    <row r="426" spans="1:12" customFormat="1" ht="15.75" thickBot="1">
      <c r="A426" s="5"/>
      <c r="B426" s="40" t="s">
        <v>50</v>
      </c>
      <c r="C426" s="100">
        <v>20</v>
      </c>
      <c r="D426" s="100">
        <v>12</v>
      </c>
      <c r="E426" s="100">
        <v>32</v>
      </c>
      <c r="F426" s="101">
        <v>0.625</v>
      </c>
      <c r="G426" s="101">
        <v>0.375</v>
      </c>
      <c r="H426" s="102">
        <v>6586180.8200000003</v>
      </c>
      <c r="I426" s="102">
        <v>-3191084.08</v>
      </c>
      <c r="J426" s="102">
        <v>3395096.74</v>
      </c>
      <c r="K426" s="103">
        <v>2.6514623770312128E-2</v>
      </c>
    </row>
    <row r="427" spans="1:12" customFormat="1" ht="15.75" thickBot="1">
      <c r="A427" s="5"/>
      <c r="B427" s="43" t="s">
        <v>51</v>
      </c>
      <c r="C427" s="105">
        <v>78</v>
      </c>
      <c r="D427" s="105">
        <v>37</v>
      </c>
      <c r="E427" s="105">
        <v>115</v>
      </c>
      <c r="F427" s="106">
        <v>0.67826086956521736</v>
      </c>
      <c r="G427" s="106">
        <v>0.32173913043478258</v>
      </c>
      <c r="H427" s="107">
        <v>14454385.410000002</v>
      </c>
      <c r="I427" s="107">
        <v>-6665066.0499999998</v>
      </c>
      <c r="J427" s="107">
        <v>7789319.3600000022</v>
      </c>
      <c r="K427" s="103">
        <v>6.0832102315060539E-2</v>
      </c>
    </row>
    <row r="428" spans="1:12" customFormat="1" ht="15.75" thickBot="1">
      <c r="A428" s="5"/>
      <c r="B428" s="40" t="s">
        <v>52</v>
      </c>
      <c r="C428" s="100">
        <v>101</v>
      </c>
      <c r="D428" s="100">
        <v>32</v>
      </c>
      <c r="E428" s="100">
        <v>133</v>
      </c>
      <c r="F428" s="101">
        <v>0.75939849624060152</v>
      </c>
      <c r="G428" s="101">
        <v>0.24060150375939848</v>
      </c>
      <c r="H428" s="102">
        <v>22104050.489999991</v>
      </c>
      <c r="I428" s="102">
        <v>-17734689.059999995</v>
      </c>
      <c r="J428" s="102">
        <v>4369361.429999996</v>
      </c>
      <c r="K428" s="103">
        <v>3.4123320572291817E-2</v>
      </c>
    </row>
    <row r="429" spans="1:12" customFormat="1" ht="15.75" thickBot="1">
      <c r="A429" s="5"/>
      <c r="B429" s="43" t="s">
        <v>53</v>
      </c>
      <c r="C429" s="105">
        <v>51</v>
      </c>
      <c r="D429" s="105">
        <v>23</v>
      </c>
      <c r="E429" s="105">
        <v>74</v>
      </c>
      <c r="F429" s="106">
        <v>0.68918918918918914</v>
      </c>
      <c r="G429" s="106">
        <v>0.3108108108108108</v>
      </c>
      <c r="H429" s="107">
        <v>24184221.729999997</v>
      </c>
      <c r="I429" s="107">
        <v>-1801416.6300000001</v>
      </c>
      <c r="J429" s="107">
        <v>22382805.099999998</v>
      </c>
      <c r="K429" s="103">
        <v>0.17480257606760372</v>
      </c>
    </row>
    <row r="430" spans="1:12" customFormat="1" ht="15.75" thickBot="1">
      <c r="A430" s="5"/>
      <c r="B430" s="40" t="s">
        <v>47</v>
      </c>
      <c r="C430" s="100">
        <v>5</v>
      </c>
      <c r="D430" s="100">
        <v>1</v>
      </c>
      <c r="E430" s="100">
        <v>6</v>
      </c>
      <c r="F430" s="101">
        <v>0.83333333333333337</v>
      </c>
      <c r="G430" s="101">
        <v>0.16666666666666666</v>
      </c>
      <c r="H430" s="102">
        <v>5171770.6399999997</v>
      </c>
      <c r="I430" s="102">
        <v>-7982.17</v>
      </c>
      <c r="J430" s="102">
        <v>5163788.47</v>
      </c>
      <c r="K430" s="103">
        <v>4.0327542628881226E-2</v>
      </c>
    </row>
    <row r="431" spans="1:12" customFormat="1" ht="15.75" thickBot="1">
      <c r="A431" s="5"/>
      <c r="B431" s="43" t="s">
        <v>45</v>
      </c>
      <c r="C431" s="105">
        <v>1</v>
      </c>
      <c r="D431" s="105">
        <v>3</v>
      </c>
      <c r="E431" s="105">
        <v>4</v>
      </c>
      <c r="F431" s="106">
        <v>0.25</v>
      </c>
      <c r="G431" s="106">
        <v>0.75</v>
      </c>
      <c r="H431" s="107">
        <v>5163.33</v>
      </c>
      <c r="I431" s="107">
        <v>-4308</v>
      </c>
      <c r="J431" s="107">
        <v>855.32999999999993</v>
      </c>
      <c r="K431" s="103">
        <v>6.6798547688691393E-6</v>
      </c>
    </row>
    <row r="432" spans="1:12" customFormat="1" ht="15.75" thickBot="1">
      <c r="A432" s="5"/>
      <c r="B432" s="18" t="s">
        <v>24</v>
      </c>
      <c r="C432" s="108">
        <v>383</v>
      </c>
      <c r="D432" s="9">
        <v>168</v>
      </c>
      <c r="E432" s="9">
        <v>551</v>
      </c>
      <c r="F432" s="49">
        <v>0.6950998185117967</v>
      </c>
      <c r="G432" s="109">
        <v>0.30490018148820325</v>
      </c>
      <c r="H432" s="110">
        <v>170147812.14999998</v>
      </c>
      <c r="I432" s="110">
        <v>-59445127.999999993</v>
      </c>
      <c r="J432" s="110">
        <v>110702684.14999998</v>
      </c>
    </row>
    <row r="433" spans="1:10" customFormat="1">
      <c r="A433" s="5"/>
      <c r="J433" s="104">
        <f>SUM(J425:J431,J422)</f>
        <v>128046197.04999998</v>
      </c>
    </row>
    <row r="434" spans="1:10" customFormat="1">
      <c r="A434" s="5"/>
    </row>
    <row r="435" spans="1:10" customFormat="1">
      <c r="A435" s="5"/>
      <c r="G435" s="104"/>
    </row>
    <row r="436" spans="1:10" customFormat="1" ht="15.75" thickBot="1">
      <c r="A436" s="5"/>
    </row>
    <row r="437" spans="1:10" customFormat="1" ht="15.75" thickBot="1">
      <c r="A437" s="5"/>
      <c r="B437" s="9" t="s">
        <v>43</v>
      </c>
      <c r="C437" s="39">
        <v>2018</v>
      </c>
      <c r="D437" s="39">
        <v>2019</v>
      </c>
      <c r="E437" s="39">
        <v>2020</v>
      </c>
    </row>
    <row r="438" spans="1:10" customFormat="1" ht="15.75" thickBot="1">
      <c r="A438" s="5"/>
      <c r="B438" s="111" t="s">
        <v>44</v>
      </c>
      <c r="C438" s="112">
        <v>-36964568.539999992</v>
      </c>
      <c r="D438" s="102">
        <v>10499992.850000001</v>
      </c>
      <c r="E438" s="102">
        <v>22085968.18</v>
      </c>
    </row>
    <row r="439" spans="1:10" customFormat="1" ht="15.75" thickBot="1">
      <c r="A439" s="5"/>
      <c r="B439" s="113" t="s">
        <v>46</v>
      </c>
      <c r="C439" s="107">
        <v>-9464479.2799999975</v>
      </c>
      <c r="D439" s="107">
        <v>-14189633.51</v>
      </c>
      <c r="E439" s="107">
        <v>-12843292.529999997</v>
      </c>
    </row>
    <row r="440" spans="1:10" customFormat="1" ht="15.75" thickBot="1">
      <c r="A440" s="5"/>
      <c r="B440" s="111" t="s">
        <v>48</v>
      </c>
      <c r="C440" s="102">
        <v>2146116.75</v>
      </c>
      <c r="D440" s="102">
        <v>1701944.68</v>
      </c>
      <c r="E440" s="102">
        <v>-4500220.37</v>
      </c>
    </row>
    <row r="441" spans="1:10" customFormat="1" ht="15.75" thickBot="1">
      <c r="A441" s="5"/>
      <c r="B441" s="113" t="s">
        <v>49</v>
      </c>
      <c r="C441" s="107">
        <v>66158851.779999994</v>
      </c>
      <c r="D441" s="107">
        <v>63908548.150000021</v>
      </c>
      <c r="E441" s="107">
        <v>62859002.440000013</v>
      </c>
    </row>
    <row r="442" spans="1:10" customFormat="1" ht="15.75" thickBot="1">
      <c r="A442" s="5"/>
      <c r="B442" s="111" t="s">
        <v>50</v>
      </c>
      <c r="C442" s="102">
        <v>11474062.669999996</v>
      </c>
      <c r="D442" s="102">
        <v>16278879.550000001</v>
      </c>
      <c r="E442" s="102">
        <v>3395096.7399999998</v>
      </c>
    </row>
    <row r="443" spans="1:10" customFormat="1" ht="15.75" thickBot="1">
      <c r="A443" s="5"/>
      <c r="B443" s="113" t="s">
        <v>51</v>
      </c>
      <c r="C443" s="107">
        <v>17594824.309999999</v>
      </c>
      <c r="D443" s="107">
        <v>12556031.470000003</v>
      </c>
      <c r="E443" s="107">
        <v>7789319.3599999966</v>
      </c>
    </row>
    <row r="444" spans="1:10" customFormat="1" ht="15.75" thickBot="1">
      <c r="A444" s="5"/>
      <c r="B444" s="111" t="s">
        <v>52</v>
      </c>
      <c r="C444" s="102">
        <v>14778204.879999995</v>
      </c>
      <c r="D444" s="102">
        <v>26509838.820000004</v>
      </c>
      <c r="E444" s="102">
        <v>4369361.4299999988</v>
      </c>
    </row>
    <row r="445" spans="1:10" customFormat="1" ht="15.75" thickBot="1">
      <c r="A445" s="5"/>
      <c r="B445" s="113" t="s">
        <v>53</v>
      </c>
      <c r="C445" s="107">
        <v>14767978.870000003</v>
      </c>
      <c r="D445" s="107">
        <v>15675446.730000006</v>
      </c>
      <c r="E445" s="107">
        <v>22382805.099999994</v>
      </c>
    </row>
    <row r="446" spans="1:10" customFormat="1" ht="15.75" thickBot="1">
      <c r="A446" s="5"/>
      <c r="B446" s="111" t="s">
        <v>47</v>
      </c>
      <c r="C446" s="102">
        <v>4519201.5299999993</v>
      </c>
      <c r="D446" s="102">
        <v>5520307.5500000007</v>
      </c>
      <c r="E446" s="102">
        <v>5163788.47</v>
      </c>
    </row>
    <row r="447" spans="1:10" customFormat="1" ht="15.75" thickBot="1">
      <c r="A447" s="5"/>
      <c r="B447" s="113" t="s">
        <v>45</v>
      </c>
      <c r="C447" s="107">
        <v>22213.58</v>
      </c>
      <c r="D447" s="107">
        <v>9477.36</v>
      </c>
      <c r="E447" s="107">
        <v>855.32999999999981</v>
      </c>
    </row>
    <row r="448" spans="1:10" customFormat="1" ht="15.75" thickBot="1">
      <c r="A448" s="5"/>
      <c r="B448" s="114" t="s">
        <v>24</v>
      </c>
      <c r="C448" s="110">
        <v>85032406.549999997</v>
      </c>
      <c r="D448" s="110">
        <v>138470833.65000007</v>
      </c>
      <c r="E448" s="110">
        <v>110702684.14999999</v>
      </c>
    </row>
    <row r="449" spans="1:11" customFormat="1">
      <c r="A449" s="5"/>
      <c r="C449">
        <v>131461454.37</v>
      </c>
      <c r="D449">
        <v>152660467.16000006</v>
      </c>
      <c r="E449">
        <v>128046197.04999998</v>
      </c>
    </row>
    <row r="450" spans="1:11" customFormat="1">
      <c r="A450" s="5"/>
    </row>
    <row r="451" spans="1:11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customFormat="1" ht="12.75"/>
    <row r="455" spans="1:11" s="6" customFormat="1" ht="15.75">
      <c r="A455" s="6" t="s">
        <v>112</v>
      </c>
    </row>
    <row r="456" spans="1:11">
      <c r="B456" s="115"/>
      <c r="C456" s="115"/>
      <c r="D456" s="2"/>
      <c r="E456" s="2"/>
      <c r="F456" s="2"/>
      <c r="G456" s="2"/>
      <c r="H456" s="2"/>
      <c r="I456" s="2"/>
      <c r="J456" s="2"/>
      <c r="K456" s="2"/>
    </row>
    <row r="457" spans="1:11">
      <c r="B457" s="5" t="s">
        <v>114</v>
      </c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thickBot="1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thickBot="1">
      <c r="A459" s="2"/>
      <c r="B459" s="9" t="s">
        <v>115</v>
      </c>
      <c r="C459" s="9" t="s">
        <v>4</v>
      </c>
      <c r="D459" s="9" t="s">
        <v>5</v>
      </c>
      <c r="E459" s="2"/>
      <c r="F459" s="2"/>
      <c r="G459" s="2"/>
      <c r="H459" s="2"/>
      <c r="I459" s="2"/>
      <c r="J459" s="2"/>
      <c r="K459" s="2"/>
    </row>
    <row r="460" spans="1:11" thickBot="1">
      <c r="A460" s="2"/>
      <c r="B460" s="40" t="s">
        <v>117</v>
      </c>
      <c r="C460" s="116">
        <v>4</v>
      </c>
      <c r="D460" s="52">
        <v>6.2111801242236021E-3</v>
      </c>
      <c r="E460" s="2"/>
      <c r="F460" s="2"/>
      <c r="G460" s="2"/>
      <c r="H460" s="2"/>
      <c r="I460" s="2"/>
      <c r="J460" s="2"/>
      <c r="K460" s="2"/>
    </row>
    <row r="461" spans="1:11" thickBot="1">
      <c r="A461" s="2"/>
      <c r="B461" s="43" t="s">
        <v>116</v>
      </c>
      <c r="C461" s="117">
        <v>10</v>
      </c>
      <c r="D461" s="54">
        <v>1.5527950310559006E-2</v>
      </c>
      <c r="E461" s="2"/>
      <c r="F461" s="2"/>
      <c r="G461" s="2"/>
      <c r="H461" s="2"/>
      <c r="I461" s="2"/>
      <c r="J461" s="2"/>
      <c r="K461" s="2"/>
    </row>
    <row r="462" spans="1:11" thickBot="1">
      <c r="A462" s="2"/>
      <c r="B462" s="40" t="s">
        <v>113</v>
      </c>
      <c r="C462" s="116">
        <v>111</v>
      </c>
      <c r="D462" s="52">
        <v>0.17236024844720496</v>
      </c>
      <c r="E462" s="2"/>
      <c r="F462" s="2"/>
      <c r="G462" s="2"/>
      <c r="H462" s="2"/>
      <c r="I462" s="2"/>
      <c r="J462" s="2"/>
      <c r="K462" s="2"/>
    </row>
    <row r="463" spans="1:11" thickBot="1">
      <c r="A463" s="2"/>
      <c r="B463" s="43" t="s">
        <v>119</v>
      </c>
      <c r="C463" s="117">
        <v>252</v>
      </c>
      <c r="D463" s="54">
        <v>0.39130434782608697</v>
      </c>
      <c r="E463" s="2"/>
      <c r="F463" s="2"/>
      <c r="G463" s="2"/>
      <c r="H463" s="2"/>
      <c r="I463" s="2"/>
      <c r="J463" s="2"/>
      <c r="K463" s="2"/>
    </row>
    <row r="464" spans="1:11" thickBot="1">
      <c r="A464" s="2"/>
      <c r="B464" s="40" t="s">
        <v>118</v>
      </c>
      <c r="C464" s="116">
        <v>267</v>
      </c>
      <c r="D464" s="52">
        <v>0.41459627329192544</v>
      </c>
      <c r="E464" s="2"/>
      <c r="F464" s="2"/>
      <c r="G464" s="2"/>
      <c r="H464" s="2"/>
      <c r="I464" s="2"/>
      <c r="J464" s="2"/>
      <c r="K464" s="2"/>
    </row>
    <row r="465" spans="2:8" s="2" customFormat="1" ht="15.75" thickBot="1">
      <c r="B465" s="18" t="s">
        <v>41</v>
      </c>
      <c r="C465" s="118">
        <v>644</v>
      </c>
      <c r="D465" s="49">
        <v>1</v>
      </c>
    </row>
    <row r="466" spans="2:8" s="2" customFormat="1" ht="14.25"/>
    <row r="467" spans="2:8" s="2" customFormat="1" ht="14.25"/>
    <row r="468" spans="2:8" s="2" customFormat="1" ht="14.25"/>
    <row r="469" spans="2:8" s="2" customFormat="1" thickBot="1"/>
    <row r="470" spans="2:8" s="2" customFormat="1" ht="15.75" thickBot="1">
      <c r="B470" s="9" t="s">
        <v>43</v>
      </c>
      <c r="C470" s="9" t="s">
        <v>117</v>
      </c>
      <c r="D470" s="9" t="s">
        <v>116</v>
      </c>
      <c r="E470" s="9" t="s">
        <v>113</v>
      </c>
      <c r="F470" s="9" t="s">
        <v>119</v>
      </c>
      <c r="G470" s="9" t="s">
        <v>118</v>
      </c>
      <c r="H470" s="9" t="s">
        <v>24</v>
      </c>
    </row>
    <row r="471" spans="2:8" s="2" customFormat="1" thickBot="1">
      <c r="B471" s="40" t="s">
        <v>75</v>
      </c>
      <c r="C471" s="119">
        <v>1.5873015873015872E-2</v>
      </c>
      <c r="D471" s="119">
        <v>1.5873015873015872E-2</v>
      </c>
      <c r="E471" s="119">
        <v>0.17460317460317459</v>
      </c>
      <c r="F471" s="119">
        <v>0.42857142857142855</v>
      </c>
      <c r="G471" s="119">
        <v>0.36507936507936506</v>
      </c>
      <c r="H471" s="119">
        <v>1</v>
      </c>
    </row>
    <row r="472" spans="2:8" s="2" customFormat="1" thickBot="1">
      <c r="B472" s="43" t="s">
        <v>46</v>
      </c>
      <c r="C472" s="120">
        <v>0</v>
      </c>
      <c r="D472" s="120">
        <v>0</v>
      </c>
      <c r="E472" s="120">
        <v>0.18181818181818182</v>
      </c>
      <c r="F472" s="120">
        <v>0.27272727272727271</v>
      </c>
      <c r="G472" s="120">
        <v>0.54545454545454541</v>
      </c>
      <c r="H472" s="120">
        <v>1</v>
      </c>
    </row>
    <row r="473" spans="2:8" s="2" customFormat="1" thickBot="1">
      <c r="B473" s="40" t="s">
        <v>48</v>
      </c>
      <c r="C473" s="119">
        <v>0</v>
      </c>
      <c r="D473" s="119">
        <v>5.5555555555555552E-2</v>
      </c>
      <c r="E473" s="119">
        <v>0.16666666666666666</v>
      </c>
      <c r="F473" s="119">
        <v>0.44444444444444442</v>
      </c>
      <c r="G473" s="119">
        <v>0.33333333333333331</v>
      </c>
      <c r="H473" s="119">
        <v>1</v>
      </c>
    </row>
    <row r="474" spans="2:8" s="2" customFormat="1" thickBot="1">
      <c r="B474" s="43" t="s">
        <v>49</v>
      </c>
      <c r="C474" s="120">
        <v>1.7857142857142856E-2</v>
      </c>
      <c r="D474" s="120">
        <v>1.7857142857142856E-2</v>
      </c>
      <c r="E474" s="120">
        <v>0.21428571428571427</v>
      </c>
      <c r="F474" s="120">
        <v>0.39285714285714285</v>
      </c>
      <c r="G474" s="120">
        <v>0.35714285714285715</v>
      </c>
      <c r="H474" s="120">
        <v>1</v>
      </c>
    </row>
    <row r="475" spans="2:8" s="2" customFormat="1" thickBot="1">
      <c r="B475" s="40" t="s">
        <v>50</v>
      </c>
      <c r="C475" s="119">
        <v>2.7777777777777776E-2</v>
      </c>
      <c r="D475" s="119">
        <v>0</v>
      </c>
      <c r="E475" s="119">
        <v>0.1111111111111111</v>
      </c>
      <c r="F475" s="119">
        <v>0.41666666666666669</v>
      </c>
      <c r="G475" s="119">
        <v>0.44444444444444442</v>
      </c>
      <c r="H475" s="119">
        <v>1</v>
      </c>
    </row>
    <row r="476" spans="2:8" s="2" customFormat="1" thickBot="1">
      <c r="B476" s="43" t="s">
        <v>51</v>
      </c>
      <c r="C476" s="120">
        <v>0</v>
      </c>
      <c r="D476" s="120">
        <v>7.8125E-3</v>
      </c>
      <c r="E476" s="120">
        <v>0.109375</v>
      </c>
      <c r="F476" s="120">
        <v>0.40625</v>
      </c>
      <c r="G476" s="120">
        <v>0.4765625</v>
      </c>
      <c r="H476" s="120">
        <v>1</v>
      </c>
    </row>
    <row r="477" spans="2:8" s="2" customFormat="1" thickBot="1">
      <c r="B477" s="40" t="s">
        <v>52</v>
      </c>
      <c r="C477" s="119">
        <v>0</v>
      </c>
      <c r="D477" s="119">
        <v>1.2345679012345678E-2</v>
      </c>
      <c r="E477" s="119">
        <v>0.1419753086419753</v>
      </c>
      <c r="F477" s="119">
        <v>0.43827160493827161</v>
      </c>
      <c r="G477" s="119">
        <v>0.40740740740740738</v>
      </c>
      <c r="H477" s="119">
        <v>1</v>
      </c>
    </row>
    <row r="478" spans="2:8" s="2" customFormat="1" thickBot="1">
      <c r="B478" s="43" t="s">
        <v>53</v>
      </c>
      <c r="C478" s="120">
        <v>0</v>
      </c>
      <c r="D478" s="120">
        <v>1.1235955056179775E-2</v>
      </c>
      <c r="E478" s="120">
        <v>0.2696629213483146</v>
      </c>
      <c r="F478" s="120">
        <v>0.30337078651685395</v>
      </c>
      <c r="G478" s="120">
        <v>0.4157303370786517</v>
      </c>
      <c r="H478" s="120">
        <v>1</v>
      </c>
    </row>
    <row r="479" spans="2:8" s="2" customFormat="1" thickBot="1">
      <c r="B479" s="40" t="s">
        <v>47</v>
      </c>
      <c r="C479" s="119">
        <v>0</v>
      </c>
      <c r="D479" s="119">
        <v>0.125</v>
      </c>
      <c r="E479" s="119">
        <v>0.125</v>
      </c>
      <c r="F479" s="119">
        <v>0.125</v>
      </c>
      <c r="G479" s="119">
        <v>0.625</v>
      </c>
      <c r="H479" s="119">
        <v>1</v>
      </c>
    </row>
    <row r="480" spans="2:8" s="2" customFormat="1" thickBot="1">
      <c r="B480" s="43" t="s">
        <v>45</v>
      </c>
      <c r="C480" s="120">
        <v>0</v>
      </c>
      <c r="D480" s="120">
        <v>0.16666666666666666</v>
      </c>
      <c r="E480" s="120">
        <v>0.5</v>
      </c>
      <c r="F480" s="120">
        <v>0.16666666666666666</v>
      </c>
      <c r="G480" s="120">
        <v>0.16666666666666666</v>
      </c>
      <c r="H480" s="120">
        <v>0.99999999999999989</v>
      </c>
    </row>
    <row r="481" spans="1:13" ht="15.75" thickBot="1">
      <c r="A481" s="2"/>
      <c r="B481" s="18" t="s">
        <v>24</v>
      </c>
      <c r="C481" s="49">
        <v>6.2111801242236021E-3</v>
      </c>
      <c r="D481" s="49">
        <v>1.5527950310559006E-2</v>
      </c>
      <c r="E481" s="49">
        <v>0.17236024844720496</v>
      </c>
      <c r="F481" s="49">
        <v>0.39130434782608697</v>
      </c>
      <c r="G481" s="49">
        <v>0.41459627329192544</v>
      </c>
      <c r="H481" s="49">
        <v>1</v>
      </c>
      <c r="I481" s="2"/>
      <c r="J481" s="2"/>
      <c r="K481" s="2"/>
    </row>
    <row r="482" spans="1:13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3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3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3">
      <c r="K485" s="2"/>
    </row>
    <row r="486" spans="1:13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3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3" ht="14.25">
      <c r="A488" s="2"/>
      <c r="B488"/>
      <c r="C488"/>
      <c r="D488" s="2"/>
      <c r="E488" s="2"/>
      <c r="F488" s="2"/>
      <c r="G488" s="2"/>
      <c r="H488" s="2"/>
      <c r="I488" s="2"/>
      <c r="J488" s="2"/>
      <c r="K488" s="2"/>
    </row>
    <row r="489" spans="1:13" s="6" customFormat="1" ht="15.75">
      <c r="A489" s="6" t="s">
        <v>120</v>
      </c>
    </row>
    <row r="490" spans="1:13">
      <c r="B490"/>
      <c r="C490"/>
    </row>
    <row r="491" spans="1:13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3" ht="15.75" thickBot="1">
      <c r="B492" s="121" t="s">
        <v>122</v>
      </c>
      <c r="C492" s="9">
        <v>2011</v>
      </c>
      <c r="D492" s="9">
        <v>2012</v>
      </c>
      <c r="E492" s="9">
        <v>2013</v>
      </c>
      <c r="F492" s="9">
        <v>2014</v>
      </c>
      <c r="G492" s="9">
        <v>2015</v>
      </c>
      <c r="H492" s="9">
        <v>2016</v>
      </c>
      <c r="I492" s="9">
        <v>2017</v>
      </c>
      <c r="J492" s="9">
        <v>2018</v>
      </c>
      <c r="K492" s="9">
        <v>2019</v>
      </c>
      <c r="L492" s="9">
        <v>2020</v>
      </c>
      <c r="M492" s="9" t="s">
        <v>121</v>
      </c>
    </row>
    <row r="493" spans="1:13" ht="15.75" thickBot="1">
      <c r="B493" s="123" t="s">
        <v>123</v>
      </c>
      <c r="C493" s="124">
        <v>65721.468270060519</v>
      </c>
      <c r="D493" s="124">
        <v>62507.525125945969</v>
      </c>
      <c r="E493" s="124">
        <v>50224.502133733353</v>
      </c>
      <c r="F493" s="124">
        <v>59083.205132667623</v>
      </c>
      <c r="G493" s="124">
        <v>87082.815999513812</v>
      </c>
      <c r="H493" s="124">
        <v>86155.836953337304</v>
      </c>
      <c r="I493" s="124">
        <v>76600.652340863482</v>
      </c>
      <c r="J493" s="124">
        <v>75662.595914681879</v>
      </c>
      <c r="K493" s="124">
        <v>98770.243148751964</v>
      </c>
      <c r="L493" s="124">
        <v>99876.306472893615</v>
      </c>
      <c r="M493" s="122"/>
    </row>
    <row r="494" spans="1:13" ht="15.75" thickBot="1">
      <c r="B494" s="126" t="s">
        <v>124</v>
      </c>
      <c r="C494" s="124">
        <v>1253.3607444423046</v>
      </c>
      <c r="D494" s="124">
        <v>1189.2930247349884</v>
      </c>
      <c r="E494" s="124">
        <v>870.13005665307105</v>
      </c>
      <c r="F494" s="124">
        <v>910.28636069802508</v>
      </c>
      <c r="G494" s="124">
        <v>1067.9739479964614</v>
      </c>
      <c r="H494" s="124">
        <v>1316.7370293472136</v>
      </c>
      <c r="I494" s="124">
        <v>1430.0575170479749</v>
      </c>
      <c r="J494" s="124">
        <v>962.53627453420131</v>
      </c>
      <c r="K494" s="124">
        <v>1736.2717525938933</v>
      </c>
      <c r="L494" s="124">
        <v>1647.7571741758857</v>
      </c>
      <c r="M494" s="127"/>
    </row>
    <row r="495" spans="1:13" ht="15.75" thickBot="1">
      <c r="B495" s="123" t="s">
        <v>125</v>
      </c>
      <c r="C495" s="124">
        <v>3783.346469882687</v>
      </c>
      <c r="D495" s="124">
        <v>3667.7826825499938</v>
      </c>
      <c r="E495" s="124">
        <v>2982.2840073045722</v>
      </c>
      <c r="F495" s="124">
        <v>3829.5719865525216</v>
      </c>
      <c r="G495" s="124">
        <v>3948.7237203380691</v>
      </c>
      <c r="H495" s="124">
        <v>4097.879864348216</v>
      </c>
      <c r="I495" s="124">
        <v>4767.5334822710165</v>
      </c>
      <c r="J495" s="124">
        <v>6054.5513622224744</v>
      </c>
      <c r="K495" s="124">
        <v>1837.2780351701172</v>
      </c>
      <c r="L495" s="124">
        <v>2140.7226945745838</v>
      </c>
      <c r="M495" s="122"/>
    </row>
    <row r="496" spans="1:13" ht="15.75" thickBot="1">
      <c r="B496" s="126" t="s">
        <v>127</v>
      </c>
      <c r="C496" s="124">
        <v>3175.5682898631012</v>
      </c>
      <c r="D496" s="124">
        <v>2416.0802644696782</v>
      </c>
      <c r="E496" s="124">
        <v>1650.6275244390063</v>
      </c>
      <c r="F496" s="124">
        <v>1470.5829020765559</v>
      </c>
      <c r="G496" s="124">
        <v>1640.7918020120887</v>
      </c>
      <c r="H496" s="124">
        <v>1588.9646343799479</v>
      </c>
      <c r="I496" s="124">
        <v>1955.5689909753198</v>
      </c>
      <c r="J496" s="124">
        <v>2095.032391453447</v>
      </c>
      <c r="K496" s="124">
        <v>645.25930213595655</v>
      </c>
      <c r="L496" s="124">
        <v>667.98798874051829</v>
      </c>
      <c r="M496" s="127"/>
    </row>
    <row r="497" spans="1:13" ht="15.75" thickBot="1">
      <c r="B497" s="123" t="s">
        <v>128</v>
      </c>
      <c r="C497" s="124">
        <v>269437.18678341241</v>
      </c>
      <c r="D497" s="124">
        <v>272499.33100826747</v>
      </c>
      <c r="E497" s="124">
        <v>246148.98165782046</v>
      </c>
      <c r="F497" s="124">
        <v>308008.11339726747</v>
      </c>
      <c r="G497" s="124">
        <v>465402.02843247564</v>
      </c>
      <c r="H497" s="124">
        <v>446506.44252654491</v>
      </c>
      <c r="I497" s="124">
        <v>479067.86667253025</v>
      </c>
      <c r="J497" s="124">
        <v>596585.09780830739</v>
      </c>
      <c r="K497" s="124">
        <v>719349.15004048648</v>
      </c>
      <c r="L497" s="124">
        <v>646814.3372290706</v>
      </c>
      <c r="M497" s="122"/>
    </row>
    <row r="498" spans="1:13" ht="15.75" thickBot="1">
      <c r="B498" s="126" t="s">
        <v>129</v>
      </c>
      <c r="C498" s="124">
        <v>1510110.9426696817</v>
      </c>
      <c r="D498" s="124">
        <v>1493853.7363314249</v>
      </c>
      <c r="E498" s="124">
        <v>1335970.5347452464</v>
      </c>
      <c r="F498" s="124">
        <v>1760845.8953654915</v>
      </c>
      <c r="G498" s="124">
        <v>2265008.1700150035</v>
      </c>
      <c r="H498" s="124">
        <v>2165554.5911582489</v>
      </c>
      <c r="I498" s="124">
        <v>2402058.8453926696</v>
      </c>
      <c r="J498" s="124">
        <v>2497728.4094669595</v>
      </c>
      <c r="K498" s="124">
        <v>2716105.2380404053</v>
      </c>
      <c r="L498" s="124">
        <v>2759441.6868377919</v>
      </c>
      <c r="M498" s="127"/>
    </row>
    <row r="499" spans="1:13" ht="15.75" thickBot="1">
      <c r="B499" s="123" t="s">
        <v>130</v>
      </c>
      <c r="C499" s="124">
        <v>73884.307271567595</v>
      </c>
      <c r="D499" s="124">
        <v>65237.246235563172</v>
      </c>
      <c r="E499" s="124">
        <v>59989.350253743716</v>
      </c>
      <c r="F499" s="124">
        <v>73004.300362128561</v>
      </c>
      <c r="G499" s="124">
        <v>111309.96532360575</v>
      </c>
      <c r="H499" s="124">
        <v>111551.02615921506</v>
      </c>
      <c r="I499" s="124">
        <v>124739.63861713928</v>
      </c>
      <c r="J499" s="124">
        <v>113358.84357289664</v>
      </c>
      <c r="K499" s="124">
        <v>115383.42496496027</v>
      </c>
      <c r="L499" s="124">
        <v>90315.007422115537</v>
      </c>
      <c r="M499" s="122"/>
    </row>
    <row r="500" spans="1:13" ht="15.75" thickBot="1">
      <c r="B500" s="126" t="s">
        <v>131</v>
      </c>
      <c r="C500" s="124">
        <v>13670.647006086481</v>
      </c>
      <c r="D500" s="124">
        <v>13277.635593075353</v>
      </c>
      <c r="E500" s="124">
        <v>12261.066641236766</v>
      </c>
      <c r="F500" s="124">
        <v>18206.774790202508</v>
      </c>
      <c r="G500" s="124">
        <v>29882.805729813095</v>
      </c>
      <c r="H500" s="124">
        <v>27845.555042709111</v>
      </c>
      <c r="I500" s="124">
        <v>29550.605782360497</v>
      </c>
      <c r="J500" s="124">
        <v>28145.471954562923</v>
      </c>
      <c r="K500" s="124">
        <v>30921.493481317022</v>
      </c>
      <c r="L500" s="124">
        <v>27658.956085756756</v>
      </c>
      <c r="M500" s="127"/>
    </row>
    <row r="501" spans="1:13" ht="15.75" thickBot="1">
      <c r="B501" s="123" t="s">
        <v>132</v>
      </c>
      <c r="C501" s="124">
        <v>41253.307472525601</v>
      </c>
      <c r="D501" s="124">
        <v>38383.170858569989</v>
      </c>
      <c r="E501" s="124">
        <v>25805.272901146578</v>
      </c>
      <c r="F501" s="124">
        <v>38134.620345112846</v>
      </c>
      <c r="G501" s="124">
        <v>57013.232361669478</v>
      </c>
      <c r="H501" s="124">
        <v>52705.274381052579</v>
      </c>
      <c r="I501" s="124">
        <v>53870.712333810625</v>
      </c>
      <c r="J501" s="124">
        <v>54899.291481439883</v>
      </c>
      <c r="K501" s="124">
        <v>47808.519885975649</v>
      </c>
      <c r="L501" s="124">
        <v>44440.468524066717</v>
      </c>
      <c r="M501" s="122"/>
    </row>
    <row r="502" spans="1:13" ht="15.75" thickBot="1">
      <c r="B502" s="126" t="s">
        <v>126</v>
      </c>
      <c r="C502" s="124">
        <v>5533.9802707046529</v>
      </c>
      <c r="D502" s="124">
        <v>3907.1988753983401</v>
      </c>
      <c r="E502" s="124">
        <v>4006.250078675776</v>
      </c>
      <c r="F502" s="124">
        <v>4426.6493578024265</v>
      </c>
      <c r="G502" s="124">
        <v>5760.153413575651</v>
      </c>
      <c r="H502" s="124">
        <v>5463.259818384965</v>
      </c>
      <c r="I502" s="124">
        <v>6097.8958614823687</v>
      </c>
      <c r="J502" s="124">
        <v>5884.0011779004244</v>
      </c>
      <c r="K502" s="124">
        <v>975.68182552167957</v>
      </c>
      <c r="L502" s="124">
        <v>710.47965485227746</v>
      </c>
      <c r="M502" s="127"/>
    </row>
    <row r="503" spans="1:13" ht="15.75" thickBot="1">
      <c r="B503" s="129" t="s">
        <v>24</v>
      </c>
      <c r="C503" s="91">
        <v>1987824.1152482273</v>
      </c>
      <c r="D503" s="91">
        <v>1956938.9999999998</v>
      </c>
      <c r="E503" s="91">
        <v>1739908.9999999998</v>
      </c>
      <c r="F503" s="91">
        <v>2267920.0000000005</v>
      </c>
      <c r="G503" s="91">
        <v>3028116.6607460035</v>
      </c>
      <c r="H503" s="91">
        <v>2902785.5675675687</v>
      </c>
      <c r="I503" s="91">
        <v>3180139.37699115</v>
      </c>
      <c r="J503" s="91">
        <v>3381375.8314049584</v>
      </c>
      <c r="K503" s="91">
        <v>3733532.5604773187</v>
      </c>
      <c r="L503" s="91">
        <v>3673713.7100840388</v>
      </c>
      <c r="M503" s="130"/>
    </row>
    <row r="504" spans="1:13">
      <c r="B504" s="2"/>
      <c r="C504" s="17"/>
      <c r="D504" s="17">
        <f t="shared" ref="D504:L504" si="3">(D503-C503)/C503</f>
        <v>-1.5537146878998773E-2</v>
      </c>
      <c r="E504" s="17">
        <f t="shared" si="3"/>
        <v>-0.11090279257554785</v>
      </c>
      <c r="F504" s="17">
        <f t="shared" si="3"/>
        <v>0.3034704688578545</v>
      </c>
      <c r="G504" s="17">
        <f t="shared" si="3"/>
        <v>0.33519553632667948</v>
      </c>
      <c r="H504" s="17">
        <f t="shared" si="3"/>
        <v>-4.1389123082054023E-2</v>
      </c>
      <c r="I504" s="17">
        <f t="shared" si="3"/>
        <v>9.5547467412825077E-2</v>
      </c>
      <c r="J504" s="17">
        <f t="shared" si="3"/>
        <v>6.327913042736065E-2</v>
      </c>
      <c r="K504" s="17">
        <f t="shared" si="3"/>
        <v>0.10414598868355888</v>
      </c>
      <c r="L504" s="17">
        <f t="shared" si="3"/>
        <v>-1.6022051347968504E-2</v>
      </c>
    </row>
    <row r="505" spans="1:13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3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3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3" ht="14.25">
      <c r="A508" s="17"/>
      <c r="B508" s="17"/>
      <c r="C508" s="17"/>
      <c r="D508" s="125"/>
      <c r="E508" s="125"/>
      <c r="F508" s="2"/>
      <c r="G508" s="2"/>
      <c r="H508" s="2"/>
      <c r="I508" s="2"/>
      <c r="J508" s="2"/>
      <c r="K508" s="2"/>
    </row>
    <row r="509" spans="1:13" ht="14.25">
      <c r="A509" s="2"/>
      <c r="B509" s="2"/>
      <c r="C509" s="2"/>
      <c r="D509" s="128"/>
      <c r="E509" s="128"/>
      <c r="F509" s="2"/>
      <c r="G509" s="2"/>
      <c r="H509" s="2"/>
      <c r="I509" s="2"/>
      <c r="J509" s="2"/>
      <c r="K509" s="2"/>
    </row>
    <row r="510" spans="1:13" thickBot="1">
      <c r="A510" s="2"/>
      <c r="B510" s="2"/>
      <c r="C510" s="2"/>
      <c r="D510" s="128"/>
      <c r="E510" s="128"/>
      <c r="F510" s="2"/>
      <c r="G510" s="2"/>
      <c r="H510" s="2"/>
      <c r="I510" s="2"/>
      <c r="J510" s="2"/>
      <c r="K510" s="2"/>
    </row>
    <row r="511" spans="1:13" ht="15.75" thickBot="1">
      <c r="B511" s="121" t="s">
        <v>133</v>
      </c>
      <c r="C511" s="9">
        <v>2011</v>
      </c>
      <c r="D511" s="9">
        <v>2012</v>
      </c>
      <c r="E511" s="9">
        <v>2013</v>
      </c>
      <c r="F511" s="9">
        <v>2014</v>
      </c>
      <c r="G511" s="9">
        <v>2015</v>
      </c>
      <c r="H511" s="9">
        <v>2016</v>
      </c>
      <c r="I511" s="9">
        <v>2017</v>
      </c>
      <c r="J511" s="9">
        <v>2018</v>
      </c>
      <c r="K511" s="9">
        <v>2019</v>
      </c>
      <c r="L511" s="9">
        <v>2020</v>
      </c>
      <c r="M511" s="9" t="s">
        <v>121</v>
      </c>
    </row>
    <row r="512" spans="1:13" ht="15.75" thickBot="1">
      <c r="B512" s="123" t="s">
        <v>123</v>
      </c>
      <c r="C512" s="133">
        <v>1.141966369377563</v>
      </c>
      <c r="D512" s="133">
        <v>1.2461585861935804</v>
      </c>
      <c r="E512" s="133">
        <v>1.1410762340137048</v>
      </c>
      <c r="F512" s="133">
        <v>1.0741552177436799</v>
      </c>
      <c r="G512" s="133">
        <v>1.1186925615770902</v>
      </c>
      <c r="H512" s="133">
        <v>1.2499973001980231</v>
      </c>
      <c r="I512" s="133">
        <v>0.73229355739286706</v>
      </c>
      <c r="J512" s="133">
        <v>0.87760429087258995</v>
      </c>
      <c r="K512" s="133">
        <v>1.0233017929254629</v>
      </c>
      <c r="L512" s="133">
        <v>1.0138191317436833</v>
      </c>
      <c r="M512" s="122"/>
    </row>
    <row r="513" spans="1:18" ht="15.75" thickBot="1">
      <c r="B513" s="126" t="s">
        <v>124</v>
      </c>
      <c r="C513" s="133">
        <v>4.7581932057398454E-2</v>
      </c>
      <c r="D513" s="133">
        <v>4.1366260122608481E-2</v>
      </c>
      <c r="E513" s="133">
        <v>1.9844804069803563E-2</v>
      </c>
      <c r="F513" s="133">
        <v>2.5214911214640374E-2</v>
      </c>
      <c r="G513" s="133">
        <v>2.0410071389720084E-2</v>
      </c>
      <c r="H513" s="133">
        <v>2.2616394502716946E-2</v>
      </c>
      <c r="I513" s="133">
        <v>1.553159164433137E-2</v>
      </c>
      <c r="J513" s="133">
        <v>1.0970053635907374E-2</v>
      </c>
      <c r="K513" s="133">
        <v>1.1240609954051536E-2</v>
      </c>
      <c r="L513" s="133">
        <v>8.4040270131384275E-3</v>
      </c>
      <c r="M513" s="127"/>
    </row>
    <row r="514" spans="1:18" ht="15.75" thickBot="1">
      <c r="B514" s="123" t="s">
        <v>125</v>
      </c>
      <c r="C514" s="133">
        <v>0.23262277894728134</v>
      </c>
      <c r="D514" s="133">
        <v>0.21200208312836846</v>
      </c>
      <c r="E514" s="133">
        <v>0.1587584325584285</v>
      </c>
      <c r="F514" s="133">
        <v>0.1613754317736984</v>
      </c>
      <c r="G514" s="133">
        <v>7.0958847706275002E-2</v>
      </c>
      <c r="H514" s="133">
        <v>9.0522546258985467E-2</v>
      </c>
      <c r="I514" s="133">
        <v>9.9013896732612502E-2</v>
      </c>
      <c r="J514" s="133">
        <v>0.1700358313565643</v>
      </c>
      <c r="K514" s="133">
        <v>9.0128023185798781E-2</v>
      </c>
      <c r="L514" s="133">
        <v>6.3830586123599001E-2</v>
      </c>
      <c r="M514" s="122"/>
    </row>
    <row r="515" spans="1:18" ht="15.75" thickBot="1">
      <c r="B515" s="126" t="s">
        <v>127</v>
      </c>
      <c r="C515" s="133">
        <v>0.14274579617219538</v>
      </c>
      <c r="D515" s="133">
        <v>8.2732520245216962E-2</v>
      </c>
      <c r="E515" s="133">
        <v>7.9379216279214251E-2</v>
      </c>
      <c r="F515" s="133">
        <v>8.0687715886849198E-2</v>
      </c>
      <c r="G515" s="133">
        <v>6.6395416511030453E-2</v>
      </c>
      <c r="H515" s="133">
        <v>6.0899057237794492E-2</v>
      </c>
      <c r="I515" s="133">
        <v>6.3595571192329808E-2</v>
      </c>
      <c r="J515" s="133">
        <v>6.5820321815444255E-2</v>
      </c>
      <c r="K515" s="133">
        <v>3.3654115344359116E-2</v>
      </c>
      <c r="L515" s="133">
        <v>3.3149217662934903E-2</v>
      </c>
      <c r="M515" s="127"/>
    </row>
    <row r="516" spans="1:18" ht="15.75" thickBot="1">
      <c r="B516" s="123" t="s">
        <v>128</v>
      </c>
      <c r="C516" s="133">
        <v>7.2641749607628308</v>
      </c>
      <c r="D516" s="133">
        <v>7.0581181334200718</v>
      </c>
      <c r="E516" s="133">
        <v>5.9484800199236183</v>
      </c>
      <c r="F516" s="133">
        <v>5.8145585260960706</v>
      </c>
      <c r="G516" s="133">
        <v>6.0641481397378163</v>
      </c>
      <c r="H516" s="133">
        <v>6.7826965891384932</v>
      </c>
      <c r="I516" s="133">
        <v>6.9707462390747761</v>
      </c>
      <c r="J516" s="133">
        <v>7.3828460969656637</v>
      </c>
      <c r="K516" s="133">
        <v>8.8105390539247441</v>
      </c>
      <c r="L516" s="133">
        <v>8.8280301855393883</v>
      </c>
      <c r="M516" s="122"/>
    </row>
    <row r="517" spans="1:18" ht="15.75" thickBot="1">
      <c r="B517" s="126" t="s">
        <v>129</v>
      </c>
      <c r="C517" s="133">
        <v>26.059038123435219</v>
      </c>
      <c r="D517" s="133">
        <v>27.058704902701272</v>
      </c>
      <c r="E517" s="133">
        <v>27.217148781735585</v>
      </c>
      <c r="F517" s="133">
        <v>26.737891852004655</v>
      </c>
      <c r="G517" s="133">
        <v>28.031502961733988</v>
      </c>
      <c r="H517" s="133">
        <v>26.533873052776975</v>
      </c>
      <c r="I517" s="133">
        <v>29.320076956146913</v>
      </c>
      <c r="J517" s="133">
        <v>29.778210594670568</v>
      </c>
      <c r="K517" s="133">
        <v>30.078179374097026</v>
      </c>
      <c r="L517" s="133">
        <v>30.03439177790662</v>
      </c>
      <c r="M517" s="127"/>
    </row>
    <row r="518" spans="1:18" ht="15.75" thickBot="1">
      <c r="B518" s="123" t="s">
        <v>130</v>
      </c>
      <c r="C518" s="133">
        <v>1.4961874191381959</v>
      </c>
      <c r="D518" s="133">
        <v>1.370257366561406</v>
      </c>
      <c r="E518" s="133">
        <v>1.3246406716593879</v>
      </c>
      <c r="F518" s="133">
        <v>1.4675078326920701</v>
      </c>
      <c r="G518" s="133">
        <v>1.3002770050713812</v>
      </c>
      <c r="H518" s="133">
        <v>1.7877205941807568</v>
      </c>
      <c r="I518" s="133">
        <v>1.7145617857100401</v>
      </c>
      <c r="J518" s="133">
        <v>1.8703941449222075</v>
      </c>
      <c r="K518" s="133">
        <v>1.7932158602601973</v>
      </c>
      <c r="L518" s="133">
        <v>1.4310190441816266</v>
      </c>
      <c r="M518" s="122"/>
    </row>
    <row r="519" spans="1:18" ht="15.75" thickBot="1">
      <c r="B519" s="126" t="s">
        <v>131</v>
      </c>
      <c r="C519" s="133">
        <v>0.45995867655485173</v>
      </c>
      <c r="D519" s="133">
        <v>0.47054120889467144</v>
      </c>
      <c r="E519" s="133">
        <v>0.49612010174508908</v>
      </c>
      <c r="F519" s="133">
        <v>0.49925524204987948</v>
      </c>
      <c r="G519" s="133">
        <v>0.67127571406091668</v>
      </c>
      <c r="H519" s="133">
        <v>1.0416074485835682</v>
      </c>
      <c r="I519" s="133">
        <v>0.64986068417244602</v>
      </c>
      <c r="J519" s="133">
        <v>0.6691732717903498</v>
      </c>
      <c r="K519" s="133">
        <v>0.73808824397085393</v>
      </c>
      <c r="L519" s="133">
        <v>0.64731017589292406</v>
      </c>
      <c r="M519" s="127"/>
    </row>
    <row r="520" spans="1:18" ht="15.75" thickBot="1">
      <c r="B520" s="123" t="s">
        <v>132</v>
      </c>
      <c r="C520" s="133">
        <v>1.1684007760761177</v>
      </c>
      <c r="D520" s="133">
        <v>0.93074085275869078</v>
      </c>
      <c r="E520" s="133">
        <v>0.81363696686194609</v>
      </c>
      <c r="F520" s="133">
        <v>0.75140435419628326</v>
      </c>
      <c r="G520" s="133">
        <v>0.91133225396900031</v>
      </c>
      <c r="H520" s="133">
        <v>1.0314101321705047</v>
      </c>
      <c r="I520" s="133">
        <v>0.78597199743391766</v>
      </c>
      <c r="J520" s="133">
        <v>0.82823904951100691</v>
      </c>
      <c r="K520" s="133">
        <v>0.80241703587657054</v>
      </c>
      <c r="L520" s="133">
        <v>0.8602121935590975</v>
      </c>
      <c r="M520" s="122"/>
    </row>
    <row r="521" spans="1:18" ht="15.75" thickBot="1">
      <c r="B521" s="126" t="s">
        <v>126</v>
      </c>
      <c r="C521" s="133">
        <v>0.2167621349281485</v>
      </c>
      <c r="D521" s="133">
        <v>0.21717286564369451</v>
      </c>
      <c r="E521" s="133">
        <v>0.18852563866313385</v>
      </c>
      <c r="F521" s="133">
        <v>0.1815473607454107</v>
      </c>
      <c r="G521" s="133">
        <v>0.17747234065901568</v>
      </c>
      <c r="H521" s="133">
        <v>0.19141331367538778</v>
      </c>
      <c r="I521" s="133">
        <v>0.11758884079373853</v>
      </c>
      <c r="J521" s="133">
        <v>0.10421550954112006</v>
      </c>
      <c r="K521" s="133">
        <v>0.13339760005711762</v>
      </c>
      <c r="L521" s="133">
        <v>0.11785647406520319</v>
      </c>
      <c r="M521" s="127"/>
    </row>
    <row r="522" spans="1:18" ht="15.75" thickBot="1">
      <c r="B522" s="129" t="s">
        <v>24</v>
      </c>
      <c r="C522" s="135">
        <v>38.229438967449802</v>
      </c>
      <c r="D522" s="135">
        <v>38.687794779669581</v>
      </c>
      <c r="E522" s="135">
        <v>37.38761086750992</v>
      </c>
      <c r="F522" s="135">
        <v>36.793598444403237</v>
      </c>
      <c r="G522" s="135">
        <v>38.432465312416234</v>
      </c>
      <c r="H522" s="135">
        <v>38.792756428723209</v>
      </c>
      <c r="I522" s="135">
        <v>40.469241120293965</v>
      </c>
      <c r="J522" s="135">
        <v>41.757509165081423</v>
      </c>
      <c r="K522" s="135">
        <v>43.514161709596188</v>
      </c>
      <c r="L522" s="135">
        <v>43.038022813688222</v>
      </c>
      <c r="M522" s="130"/>
    </row>
    <row r="523" spans="1:18">
      <c r="B523" s="2"/>
      <c r="C523" s="2"/>
      <c r="D523" s="79">
        <v>1.1989603420809878E-2</v>
      </c>
      <c r="E523" s="79">
        <v>-3.3607082532471105E-2</v>
      </c>
      <c r="F523" s="79">
        <v>-1.5887948155116911E-2</v>
      </c>
      <c r="G523" s="79">
        <v>4.4542174109156445E-2</v>
      </c>
      <c r="H523" s="79">
        <v>9.3746553435534348E-3</v>
      </c>
      <c r="I523" s="79">
        <v>4.3216436415161305E-2</v>
      </c>
      <c r="J523" s="79">
        <v>3.1833264205723751E-2</v>
      </c>
      <c r="K523" s="79">
        <v>4.2067943697746163E-2</v>
      </c>
      <c r="L523" s="79">
        <v>-1.0942159453412205E-2</v>
      </c>
    </row>
    <row r="524" spans="1:18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8">
      <c r="B525"/>
      <c r="C525"/>
      <c r="R525" s="132"/>
    </row>
    <row r="526" spans="1:18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8" ht="14.25">
      <c r="A527" s="2"/>
      <c r="B527" s="132"/>
      <c r="C527" s="2"/>
      <c r="D527" s="2"/>
      <c r="E527" s="2"/>
      <c r="F527" s="2"/>
      <c r="G527" s="2"/>
      <c r="H527" s="2"/>
      <c r="I527" s="2"/>
      <c r="J527" s="2"/>
      <c r="K527" s="2"/>
    </row>
    <row r="528" spans="1:18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pans="4:4" s="2" customFormat="1" ht="14.25"/>
    <row r="578" spans="4:4" s="2" customFormat="1" ht="14.25"/>
    <row r="579" spans="4:4" s="2" customFormat="1" ht="14.25"/>
    <row r="580" spans="4:4" s="2" customFormat="1" ht="14.25"/>
    <row r="581" spans="4:4" s="2" customFormat="1" ht="14.25"/>
    <row r="582" spans="4:4" s="2" customFormat="1" ht="14.25"/>
    <row r="583" spans="4:4" s="2" customFormat="1" ht="14.25"/>
    <row r="584" spans="4:4" s="2" customFormat="1" ht="14.25"/>
    <row r="585" spans="4:4" s="2" customFormat="1" ht="14.25"/>
    <row r="586" spans="4:4" s="2" customFormat="1" ht="14.25"/>
    <row r="587" spans="4:4" s="2" customFormat="1" ht="14.25"/>
    <row r="588" spans="4:4" s="2" customFormat="1" ht="14.25"/>
    <row r="589" spans="4:4" s="2" customFormat="1" ht="14.25"/>
    <row r="590" spans="4:4" s="2" customFormat="1" ht="14.25"/>
    <row r="591" spans="4:4" s="2" customFormat="1" ht="14.25"/>
    <row r="592" spans="4:4" s="2" customFormat="1" ht="14.25">
      <c r="D592" s="136"/>
    </row>
    <row r="593" spans="1:11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pans="2:3" s="2" customFormat="1" ht="14.25"/>
    <row r="674" spans="2:3" s="2" customFormat="1" ht="14.25"/>
    <row r="675" spans="2:3" s="2" customFormat="1" ht="14.25"/>
    <row r="676" spans="2:3" s="2" customFormat="1" ht="14.25"/>
    <row r="677" spans="2:3" s="2" customFormat="1" ht="14.25"/>
    <row r="678" spans="2:3" s="2" customFormat="1" ht="14.25"/>
    <row r="679" spans="2:3" s="2" customFormat="1" ht="14.25"/>
    <row r="680" spans="2:3" s="2" customFormat="1" ht="14.25"/>
    <row r="681" spans="2:3" s="2" customFormat="1" ht="14.25"/>
    <row r="682" spans="2:3" s="2" customFormat="1" ht="14.25">
      <c r="B682"/>
      <c r="C682"/>
    </row>
    <row r="683" spans="2:3" s="2" customFormat="1" ht="14.25">
      <c r="B683"/>
      <c r="C683"/>
    </row>
    <row r="684" spans="2:3" s="2" customFormat="1" ht="14.25">
      <c r="B684"/>
      <c r="C684"/>
    </row>
    <row r="685" spans="2:3" s="2" customFormat="1" ht="14.25">
      <c r="B685"/>
      <c r="C685"/>
    </row>
    <row r="686" spans="2:3" s="2" customFormat="1" ht="14.25">
      <c r="B686"/>
      <c r="C686"/>
    </row>
    <row r="687" spans="2:3" s="2" customFormat="1" ht="14.25">
      <c r="B687"/>
      <c r="C687"/>
    </row>
    <row r="688" spans="2:3" s="2" customFormat="1" ht="14.25">
      <c r="B688"/>
      <c r="C688"/>
    </row>
    <row r="689" spans="2:3" s="2" customFormat="1" ht="14.25">
      <c r="B689"/>
      <c r="C689"/>
    </row>
    <row r="690" spans="2:3" s="2" customFormat="1" ht="14.25">
      <c r="B690"/>
      <c r="C690"/>
    </row>
    <row r="691" spans="2:3" s="2" customFormat="1" ht="14.25">
      <c r="B691"/>
      <c r="C691"/>
    </row>
    <row r="692" spans="2:3" s="2" customFormat="1" ht="14.25">
      <c r="B692"/>
      <c r="C692"/>
    </row>
    <row r="693" spans="2:3" s="2" customFormat="1" ht="14.25">
      <c r="B693"/>
      <c r="C693"/>
    </row>
    <row r="694" spans="2:3" s="2" customFormat="1" ht="14.25">
      <c r="B694"/>
      <c r="C694"/>
    </row>
    <row r="695" spans="2:3" s="2" customFormat="1" ht="14.25">
      <c r="B695"/>
      <c r="C695"/>
    </row>
    <row r="696" spans="2:3" s="2" customFormat="1" ht="14.25">
      <c r="B696"/>
      <c r="C696"/>
    </row>
    <row r="697" spans="2:3" s="2" customFormat="1" ht="14.25">
      <c r="B697"/>
      <c r="C697"/>
    </row>
    <row r="698" spans="2:3" s="2" customFormat="1" ht="14.25">
      <c r="B698"/>
      <c r="C698"/>
    </row>
    <row r="699" spans="2:3" s="2" customFormat="1" ht="14.25">
      <c r="B699"/>
      <c r="C699"/>
    </row>
    <row r="700" spans="2:3" s="2" customFormat="1" ht="14.25">
      <c r="B700"/>
      <c r="C700"/>
    </row>
    <row r="701" spans="2:3" s="2" customFormat="1" ht="14.25">
      <c r="B701"/>
      <c r="C701"/>
    </row>
    <row r="702" spans="2:3" s="2" customFormat="1" ht="14.25">
      <c r="B702"/>
      <c r="C702"/>
    </row>
    <row r="703" spans="2:3" s="2" customFormat="1" ht="14.25">
      <c r="B703"/>
      <c r="C703"/>
    </row>
    <row r="704" spans="2:3" s="2" customFormat="1" ht="14.25">
      <c r="B704"/>
      <c r="C704"/>
    </row>
    <row r="705" spans="2:3" s="2" customFormat="1" ht="14.25">
      <c r="B705"/>
      <c r="C705"/>
    </row>
    <row r="706" spans="2:3" s="2" customFormat="1" ht="14.25">
      <c r="B706"/>
      <c r="C706"/>
    </row>
    <row r="707" spans="2:3" s="2" customFormat="1" ht="14.25">
      <c r="B707"/>
      <c r="C707"/>
    </row>
    <row r="708" spans="2:3" s="2" customFormat="1" ht="14.25">
      <c r="B708"/>
      <c r="C708"/>
    </row>
    <row r="709" spans="2:3" s="2" customFormat="1" ht="14.25">
      <c r="B709"/>
      <c r="C709"/>
    </row>
    <row r="710" spans="2:3" s="2" customFormat="1" ht="14.25">
      <c r="B710"/>
      <c r="C710"/>
    </row>
    <row r="711" spans="2:3" s="2" customFormat="1" ht="14.25">
      <c r="B711"/>
      <c r="C711"/>
    </row>
    <row r="712" spans="2:3" s="2" customFormat="1" ht="14.25">
      <c r="B712"/>
      <c r="C712"/>
    </row>
    <row r="713" spans="2:3" s="2" customFormat="1" ht="14.25">
      <c r="B713"/>
      <c r="C713"/>
    </row>
    <row r="714" spans="2:3" s="2" customFormat="1" ht="14.25">
      <c r="B714"/>
      <c r="C714"/>
    </row>
    <row r="715" spans="2:3" s="2" customFormat="1" ht="14.25">
      <c r="B715"/>
      <c r="C715"/>
    </row>
    <row r="716" spans="2:3" s="2" customFormat="1" ht="14.25">
      <c r="B716"/>
      <c r="C716"/>
    </row>
    <row r="717" spans="2:3" s="2" customFormat="1" ht="14.25">
      <c r="B717"/>
      <c r="C717"/>
    </row>
    <row r="718" spans="2:3" s="2" customFormat="1" ht="14.25">
      <c r="B718"/>
      <c r="C718"/>
    </row>
    <row r="719" spans="2:3" s="2" customFormat="1" ht="14.25">
      <c r="B719"/>
      <c r="C719"/>
    </row>
    <row r="720" spans="2:3" s="2" customFormat="1" ht="14.25">
      <c r="B720"/>
      <c r="C720"/>
    </row>
    <row r="721" spans="2:3" s="2" customFormat="1" ht="14.25">
      <c r="B721"/>
      <c r="C721"/>
    </row>
    <row r="722" spans="2:3" s="2" customFormat="1" ht="14.25">
      <c r="B722"/>
      <c r="C722"/>
    </row>
    <row r="723" spans="2:3" s="2" customFormat="1" ht="14.25">
      <c r="B723"/>
      <c r="C723"/>
    </row>
    <row r="724" spans="2:3" s="2" customFormat="1" ht="14.25">
      <c r="B724"/>
      <c r="C724"/>
    </row>
    <row r="725" spans="2:3" s="2" customFormat="1" ht="14.25">
      <c r="B725"/>
      <c r="C725"/>
    </row>
    <row r="726" spans="2:3" s="2" customFormat="1" ht="14.25">
      <c r="B726"/>
      <c r="C726"/>
    </row>
    <row r="727" spans="2:3" s="2" customFormat="1" ht="14.25">
      <c r="B727"/>
      <c r="C727"/>
    </row>
    <row r="728" spans="2:3" s="2" customFormat="1" ht="14.25">
      <c r="B728"/>
      <c r="C728"/>
    </row>
    <row r="729" spans="2:3" s="2" customFormat="1" ht="14.25">
      <c r="B729"/>
      <c r="C729"/>
    </row>
    <row r="730" spans="2:3" s="2" customFormat="1" ht="14.25">
      <c r="B730"/>
      <c r="C730"/>
    </row>
    <row r="731" spans="2:3" s="2" customFormat="1" ht="14.25">
      <c r="B731"/>
      <c r="C731"/>
    </row>
    <row r="732" spans="2:3" s="2" customFormat="1" ht="14.25">
      <c r="B732"/>
      <c r="C732"/>
    </row>
    <row r="733" spans="2:3" s="2" customFormat="1" ht="14.25">
      <c r="B733"/>
      <c r="C733"/>
    </row>
    <row r="734" spans="2:3" s="2" customFormat="1" ht="14.25">
      <c r="B734"/>
      <c r="C734"/>
    </row>
    <row r="735" spans="2:3" s="2" customFormat="1" ht="14.25">
      <c r="B735"/>
      <c r="C735"/>
    </row>
    <row r="736" spans="2:3" s="2" customFormat="1" ht="14.25">
      <c r="B736"/>
      <c r="C736"/>
    </row>
    <row r="737" spans="2:3" s="2" customFormat="1" ht="14.25">
      <c r="B737"/>
      <c r="C737"/>
    </row>
    <row r="738" spans="2:3" s="2" customFormat="1" ht="14.25">
      <c r="B738"/>
      <c r="C738"/>
    </row>
    <row r="739" spans="2:3" s="2" customFormat="1" ht="14.25">
      <c r="B739"/>
      <c r="C739"/>
    </row>
    <row r="740" spans="2:3" s="2" customFormat="1" ht="14.25">
      <c r="B740"/>
      <c r="C740"/>
    </row>
    <row r="741" spans="2:3" s="2" customFormat="1" ht="14.25">
      <c r="B741"/>
      <c r="C741"/>
    </row>
    <row r="742" spans="2:3" s="2" customFormat="1" ht="14.25">
      <c r="B742"/>
      <c r="C742"/>
    </row>
    <row r="743" spans="2:3" s="2" customFormat="1" ht="14.25">
      <c r="B743"/>
      <c r="C743"/>
    </row>
    <row r="744" spans="2:3" s="2" customFormat="1" ht="14.25">
      <c r="B744"/>
      <c r="C744"/>
    </row>
    <row r="745" spans="2:3" s="2" customFormat="1" ht="14.25">
      <c r="B745"/>
      <c r="C745"/>
    </row>
    <row r="746" spans="2:3" s="2" customFormat="1" ht="14.25">
      <c r="B746"/>
      <c r="C746"/>
    </row>
    <row r="747" spans="2:3" s="2" customFormat="1" ht="14.25">
      <c r="B747"/>
      <c r="C747"/>
    </row>
    <row r="748" spans="2:3" s="2" customFormat="1" ht="14.25">
      <c r="B748"/>
      <c r="C748"/>
    </row>
    <row r="749" spans="2:3" s="2" customFormat="1" ht="14.25">
      <c r="B749"/>
      <c r="C749"/>
    </row>
    <row r="750" spans="2:3" s="2" customFormat="1" ht="14.25">
      <c r="B750"/>
      <c r="C750"/>
    </row>
    <row r="751" spans="2:3" s="2" customFormat="1" ht="14.25">
      <c r="B751"/>
      <c r="C751"/>
    </row>
    <row r="752" spans="2:3" s="2" customFormat="1" ht="14.25">
      <c r="B752"/>
      <c r="C752"/>
    </row>
    <row r="753" spans="2:3" s="2" customFormat="1" ht="14.25">
      <c r="B753"/>
      <c r="C753"/>
    </row>
    <row r="754" spans="2:3" s="2" customFormat="1" ht="14.25">
      <c r="B754"/>
      <c r="C754"/>
    </row>
    <row r="755" spans="2:3" s="2" customFormat="1" ht="14.25">
      <c r="B755"/>
      <c r="C755"/>
    </row>
    <row r="756" spans="2:3" s="2" customFormat="1" ht="14.25">
      <c r="B756"/>
      <c r="C756"/>
    </row>
    <row r="757" spans="2:3" s="2" customFormat="1" ht="14.25">
      <c r="B757"/>
      <c r="C757"/>
    </row>
    <row r="758" spans="2:3" s="2" customFormat="1" ht="14.25">
      <c r="B758"/>
      <c r="C758"/>
    </row>
    <row r="759" spans="2:3" s="2" customFormat="1" ht="14.25">
      <c r="B759"/>
      <c r="C759"/>
    </row>
    <row r="760" spans="2:3" s="2" customFormat="1" ht="14.25">
      <c r="B760"/>
      <c r="C760"/>
    </row>
    <row r="761" spans="2:3" s="2" customFormat="1" ht="14.25">
      <c r="B761"/>
      <c r="C761"/>
    </row>
    <row r="762" spans="2:3" s="2" customFormat="1" ht="14.25">
      <c r="B762"/>
      <c r="C762"/>
    </row>
    <row r="763" spans="2:3" s="2" customFormat="1" ht="14.25">
      <c r="B763"/>
      <c r="C763"/>
    </row>
    <row r="764" spans="2:3" s="2" customFormat="1" ht="14.25">
      <c r="B764"/>
      <c r="C764"/>
    </row>
    <row r="765" spans="2:3" s="2" customFormat="1" ht="14.25">
      <c r="B765"/>
      <c r="C765"/>
    </row>
    <row r="766" spans="2:3" s="2" customFormat="1" ht="14.25">
      <c r="B766"/>
      <c r="C766"/>
    </row>
    <row r="767" spans="2:3" s="2" customFormat="1" ht="14.25">
      <c r="B767"/>
      <c r="C767"/>
    </row>
    <row r="768" spans="2:3" s="2" customFormat="1" ht="14.25">
      <c r="B768"/>
      <c r="C768"/>
    </row>
    <row r="769" spans="2:3" s="2" customFormat="1" ht="14.25">
      <c r="B769"/>
      <c r="C769"/>
    </row>
    <row r="770" spans="2:3" s="2" customFormat="1" ht="14.25">
      <c r="B770"/>
      <c r="C770"/>
    </row>
    <row r="771" spans="2:3" s="2" customFormat="1" ht="14.25">
      <c r="B771"/>
      <c r="C771"/>
    </row>
    <row r="772" spans="2:3" s="2" customFormat="1" ht="14.25">
      <c r="B772"/>
      <c r="C772"/>
    </row>
    <row r="773" spans="2:3" s="2" customFormat="1" ht="14.25">
      <c r="B773"/>
      <c r="C773"/>
    </row>
    <row r="774" spans="2:3" s="2" customFormat="1" ht="14.25">
      <c r="B774"/>
      <c r="C774"/>
    </row>
    <row r="775" spans="2:3" s="2" customFormat="1" ht="14.25">
      <c r="B775"/>
      <c r="C775"/>
    </row>
    <row r="776" spans="2:3" s="2" customFormat="1" ht="14.25">
      <c r="B776"/>
      <c r="C776"/>
    </row>
    <row r="777" spans="2:3" s="2" customFormat="1" ht="14.25">
      <c r="B777"/>
      <c r="C777"/>
    </row>
    <row r="778" spans="2:3" s="2" customFormat="1" ht="14.25">
      <c r="B778"/>
      <c r="C778"/>
    </row>
    <row r="779" spans="2:3" s="2" customFormat="1" ht="14.25">
      <c r="B779"/>
      <c r="C779"/>
    </row>
    <row r="780" spans="2:3" s="2" customFormat="1" ht="14.25">
      <c r="B780"/>
      <c r="C780"/>
    </row>
    <row r="781" spans="2:3" s="2" customFormat="1" ht="14.25">
      <c r="B781"/>
      <c r="C781"/>
    </row>
    <row r="782" spans="2:3" s="2" customFormat="1" ht="14.25">
      <c r="B782"/>
      <c r="C782"/>
    </row>
    <row r="783" spans="2:3" s="2" customFormat="1" ht="14.25">
      <c r="B783"/>
      <c r="C783"/>
    </row>
    <row r="784" spans="2:3" s="2" customFormat="1" ht="14.25">
      <c r="B784"/>
      <c r="C784"/>
    </row>
    <row r="785" spans="2:3" s="2" customFormat="1" ht="14.25">
      <c r="B785"/>
      <c r="C785"/>
    </row>
    <row r="786" spans="2:3" s="2" customFormat="1" ht="14.25">
      <c r="B786"/>
      <c r="C786"/>
    </row>
    <row r="787" spans="2:3" s="2" customFormat="1" ht="14.25">
      <c r="B787"/>
      <c r="C787"/>
    </row>
    <row r="788" spans="2:3" s="2" customFormat="1" ht="14.25">
      <c r="B788"/>
      <c r="C788"/>
    </row>
    <row r="789" spans="2:3" s="2" customFormat="1" ht="14.25">
      <c r="B789"/>
      <c r="C789"/>
    </row>
    <row r="790" spans="2:3" s="2" customFormat="1" ht="14.25">
      <c r="B790"/>
      <c r="C790"/>
    </row>
    <row r="791" spans="2:3" s="2" customFormat="1" ht="14.25">
      <c r="B791"/>
      <c r="C791"/>
    </row>
    <row r="792" spans="2:3" s="2" customFormat="1" ht="14.25">
      <c r="B792"/>
      <c r="C792"/>
    </row>
    <row r="793" spans="2:3" s="2" customFormat="1" ht="14.25">
      <c r="B793"/>
      <c r="C793"/>
    </row>
    <row r="794" spans="2:3" s="2" customFormat="1" ht="14.25">
      <c r="B794"/>
      <c r="C794"/>
    </row>
    <row r="795" spans="2:3" s="2" customFormat="1" ht="14.25">
      <c r="B795"/>
      <c r="C795"/>
    </row>
    <row r="796" spans="2:3" s="2" customFormat="1" ht="14.25">
      <c r="B796"/>
      <c r="C796"/>
    </row>
    <row r="797" spans="2:3" s="2" customFormat="1" ht="14.25">
      <c r="B797"/>
      <c r="C797"/>
    </row>
    <row r="798" spans="2:3" s="2" customFormat="1" ht="14.25">
      <c r="B798"/>
      <c r="C798"/>
    </row>
    <row r="799" spans="2:3" s="2" customFormat="1" ht="14.25">
      <c r="B799"/>
      <c r="C799"/>
    </row>
    <row r="800" spans="2:3" s="2" customFormat="1" ht="14.25">
      <c r="B800"/>
      <c r="C800"/>
    </row>
    <row r="801" spans="2:3" s="2" customFormat="1" ht="14.25">
      <c r="B801"/>
      <c r="C801"/>
    </row>
    <row r="802" spans="2:3" s="2" customFormat="1" ht="14.25">
      <c r="B802"/>
      <c r="C802"/>
    </row>
    <row r="803" spans="2:3" s="2" customFormat="1" ht="14.25">
      <c r="B803"/>
      <c r="C803"/>
    </row>
    <row r="804" spans="2:3" s="2" customFormat="1" ht="14.25">
      <c r="B804"/>
      <c r="C804"/>
    </row>
    <row r="805" spans="2:3" s="2" customFormat="1">
      <c r="B805"/>
      <c r="C805" s="5"/>
    </row>
    <row r="806" spans="2:3" s="2" customFormat="1">
      <c r="B806"/>
      <c r="C806" s="5"/>
    </row>
    <row r="807" spans="2:3" s="2" customFormat="1">
      <c r="B807"/>
      <c r="C807" s="5"/>
    </row>
    <row r="808" spans="2:3" s="2" customFormat="1" ht="14.25">
      <c r="B808"/>
    </row>
    <row r="809" spans="2:3" s="2" customFormat="1" ht="14.25">
      <c r="B809"/>
    </row>
    <row r="810" spans="2:3" s="2" customFormat="1" ht="14.25">
      <c r="B810"/>
    </row>
    <row r="811" spans="2:3" s="2" customFormat="1" ht="14.25">
      <c r="B811"/>
    </row>
    <row r="812" spans="2:3" s="2" customFormat="1" ht="14.25">
      <c r="B812"/>
    </row>
    <row r="813" spans="2:3" s="2" customFormat="1" ht="14.25">
      <c r="B813"/>
    </row>
    <row r="814" spans="2:3" s="2" customFormat="1" ht="14.25">
      <c r="B814"/>
    </row>
    <row r="815" spans="2:3" s="2" customFormat="1" ht="14.25">
      <c r="B815"/>
    </row>
    <row r="816" spans="2:3" s="2" customFormat="1" ht="14.25">
      <c r="B816"/>
    </row>
    <row r="817" spans="2:2" s="2" customFormat="1" ht="14.25">
      <c r="B817"/>
    </row>
    <row r="818" spans="2:2" s="2" customFormat="1" ht="14.25">
      <c r="B818"/>
    </row>
    <row r="819" spans="2:2" s="2" customFormat="1" ht="14.25">
      <c r="B819"/>
    </row>
    <row r="820" spans="2:2" s="2" customFormat="1" ht="14.25">
      <c r="B820"/>
    </row>
    <row r="821" spans="2:2" s="2" customFormat="1" ht="14.25">
      <c r="B821"/>
    </row>
    <row r="822" spans="2:2" s="2" customFormat="1" ht="14.25">
      <c r="B822"/>
    </row>
    <row r="823" spans="2:2" s="2" customFormat="1" ht="14.25">
      <c r="B823"/>
    </row>
    <row r="824" spans="2:2" s="2" customFormat="1" ht="14.25">
      <c r="B824"/>
    </row>
    <row r="825" spans="2:2" s="2" customFormat="1" ht="14.25">
      <c r="B825"/>
    </row>
    <row r="826" spans="2:2" s="2" customFormat="1" ht="14.25">
      <c r="B826"/>
    </row>
    <row r="827" spans="2:2" s="2" customFormat="1" ht="14.25">
      <c r="B827"/>
    </row>
    <row r="828" spans="2:2" s="2" customFormat="1" ht="14.25">
      <c r="B828"/>
    </row>
    <row r="829" spans="2:2" s="2" customFormat="1" ht="14.25">
      <c r="B829"/>
    </row>
    <row r="830" spans="2:2" s="2" customFormat="1" ht="14.25">
      <c r="B830"/>
    </row>
    <row r="831" spans="2:2" s="2" customFormat="1" ht="14.25">
      <c r="B831"/>
    </row>
    <row r="832" spans="2:2" s="2" customFormat="1" ht="14.25">
      <c r="B832"/>
    </row>
    <row r="833" spans="2:2" s="2" customFormat="1" ht="14.25">
      <c r="B833"/>
    </row>
    <row r="834" spans="2:2" s="2" customFormat="1" ht="14.25">
      <c r="B834"/>
    </row>
    <row r="835" spans="2:2" s="2" customFormat="1" ht="14.25">
      <c r="B835"/>
    </row>
    <row r="836" spans="2:2" s="2" customFormat="1" ht="14.25">
      <c r="B836"/>
    </row>
    <row r="837" spans="2:2" s="2" customFormat="1" ht="14.25">
      <c r="B837"/>
    </row>
    <row r="838" spans="2:2" s="2" customFormat="1" ht="14.25">
      <c r="B838"/>
    </row>
    <row r="839" spans="2:2" s="2" customFormat="1" ht="14.25">
      <c r="B839"/>
    </row>
    <row r="840" spans="2:2" s="2" customFormat="1" ht="14.25">
      <c r="B840"/>
    </row>
    <row r="841" spans="2:2" s="2" customFormat="1" ht="14.25">
      <c r="B841"/>
    </row>
    <row r="842" spans="2:2" s="2" customFormat="1" ht="14.25">
      <c r="B842"/>
    </row>
    <row r="843" spans="2:2" s="2" customFormat="1" ht="14.25">
      <c r="B843"/>
    </row>
    <row r="844" spans="2:2" s="2" customFormat="1" ht="14.25">
      <c r="B844"/>
    </row>
    <row r="845" spans="2:2" s="2" customFormat="1" ht="14.25">
      <c r="B845"/>
    </row>
    <row r="846" spans="2:2" s="2" customFormat="1" ht="14.25">
      <c r="B846"/>
    </row>
    <row r="847" spans="2:2" s="2" customFormat="1" ht="14.25">
      <c r="B847"/>
    </row>
    <row r="848" spans="2:2" s="2" customFormat="1" ht="14.25">
      <c r="B848"/>
    </row>
    <row r="849" spans="2:2" s="2" customFormat="1" ht="14.25">
      <c r="B849"/>
    </row>
    <row r="850" spans="2:2" s="2" customFormat="1" ht="14.25">
      <c r="B850"/>
    </row>
    <row r="851" spans="2:2" s="2" customFormat="1" ht="14.25">
      <c r="B851"/>
    </row>
    <row r="852" spans="2:2" s="2" customFormat="1" ht="14.25">
      <c r="B852"/>
    </row>
    <row r="853" spans="2:2" s="2" customFormat="1" ht="14.25">
      <c r="B853"/>
    </row>
    <row r="854" spans="2:2" s="2" customFormat="1" ht="14.25">
      <c r="B854"/>
    </row>
    <row r="855" spans="2:2" s="2" customFormat="1" ht="14.25">
      <c r="B855"/>
    </row>
    <row r="856" spans="2:2" s="2" customFormat="1" ht="14.25">
      <c r="B856"/>
    </row>
    <row r="857" spans="2:2" s="2" customFormat="1" ht="14.25">
      <c r="B857"/>
    </row>
    <row r="858" spans="2:2" s="2" customFormat="1" ht="14.25">
      <c r="B858"/>
    </row>
    <row r="859" spans="2:2" s="2" customFormat="1" ht="14.25">
      <c r="B859"/>
    </row>
    <row r="860" spans="2:2" s="2" customFormat="1" ht="14.25">
      <c r="B860"/>
    </row>
    <row r="861" spans="2:2" s="2" customFormat="1" ht="14.25">
      <c r="B861"/>
    </row>
    <row r="862" spans="2:2" s="2" customFormat="1" ht="14.25">
      <c r="B862"/>
    </row>
    <row r="863" spans="2:2" s="2" customFormat="1" ht="14.25">
      <c r="B863"/>
    </row>
    <row r="864" spans="2:2" s="2" customFormat="1" ht="14.25">
      <c r="B864"/>
    </row>
    <row r="865" spans="2:2" s="2" customFormat="1" ht="14.25">
      <c r="B865"/>
    </row>
    <row r="866" spans="2:2" s="2" customFormat="1" ht="14.25">
      <c r="B866"/>
    </row>
    <row r="867" spans="2:2" s="2" customFormat="1" ht="14.25">
      <c r="B867"/>
    </row>
    <row r="868" spans="2:2" s="2" customFormat="1" ht="14.25">
      <c r="B868"/>
    </row>
    <row r="869" spans="2:2" s="2" customFormat="1" ht="14.25">
      <c r="B869"/>
    </row>
    <row r="870" spans="2:2" s="2" customFormat="1" ht="14.25">
      <c r="B870"/>
    </row>
    <row r="871" spans="2:2" s="2" customFormat="1" ht="14.25">
      <c r="B871"/>
    </row>
    <row r="872" spans="2:2" s="2" customFormat="1" ht="14.25">
      <c r="B872"/>
    </row>
    <row r="873" spans="2:2" s="2" customFormat="1" ht="14.25">
      <c r="B873"/>
    </row>
    <row r="874" spans="2:2" s="2" customFormat="1" ht="14.25">
      <c r="B874"/>
    </row>
    <row r="875" spans="2:2" s="2" customFormat="1" ht="14.25">
      <c r="B875"/>
    </row>
    <row r="876" spans="2:2" s="2" customFormat="1" ht="14.25">
      <c r="B876"/>
    </row>
    <row r="877" spans="2:2" s="2" customFormat="1" ht="14.25">
      <c r="B877"/>
    </row>
    <row r="878" spans="2:2" s="2" customFormat="1" ht="14.25">
      <c r="B878"/>
    </row>
    <row r="879" spans="2:2" s="2" customFormat="1" ht="14.25">
      <c r="B879"/>
    </row>
    <row r="880" spans="2:2" s="2" customFormat="1" ht="14.25">
      <c r="B880"/>
    </row>
    <row r="881" spans="2:2" s="2" customFormat="1" ht="14.25">
      <c r="B881"/>
    </row>
    <row r="882" spans="2:2" s="2" customFormat="1" ht="14.25">
      <c r="B882"/>
    </row>
    <row r="883" spans="2:2" s="2" customFormat="1" ht="14.25">
      <c r="B883"/>
    </row>
    <row r="884" spans="2:2" s="2" customFormat="1" ht="14.25">
      <c r="B884"/>
    </row>
    <row r="885" spans="2:2" s="2" customFormat="1" ht="14.25">
      <c r="B885"/>
    </row>
    <row r="886" spans="2:2" s="2" customFormat="1" ht="14.25">
      <c r="B886"/>
    </row>
    <row r="887" spans="2:2" s="2" customFormat="1" ht="14.25">
      <c r="B887"/>
    </row>
    <row r="888" spans="2:2" s="2" customFormat="1" ht="14.25">
      <c r="B888"/>
    </row>
    <row r="889" spans="2:2" s="2" customFormat="1" ht="14.25">
      <c r="B889"/>
    </row>
    <row r="890" spans="2:2" s="2" customFormat="1" ht="14.25">
      <c r="B890"/>
    </row>
    <row r="891" spans="2:2" s="2" customFormat="1" ht="14.25">
      <c r="B891"/>
    </row>
    <row r="892" spans="2:2" s="2" customFormat="1" ht="14.25">
      <c r="B892"/>
    </row>
    <row r="893" spans="2:2" s="2" customFormat="1" ht="14.25">
      <c r="B893"/>
    </row>
    <row r="894" spans="2:2" s="2" customFormat="1" ht="14.25">
      <c r="B894"/>
    </row>
    <row r="895" spans="2:2" s="2" customFormat="1" ht="14.25">
      <c r="B895"/>
    </row>
    <row r="896" spans="2:2" s="2" customFormat="1" ht="14.25">
      <c r="B896"/>
    </row>
    <row r="897" spans="2:2" s="2" customFormat="1" ht="14.25">
      <c r="B897"/>
    </row>
    <row r="898" spans="2:2" s="2" customFormat="1" ht="14.25">
      <c r="B898"/>
    </row>
    <row r="899" spans="2:2" s="2" customFormat="1" ht="14.25">
      <c r="B899"/>
    </row>
    <row r="900" spans="2:2" s="2" customFormat="1" ht="14.25">
      <c r="B900"/>
    </row>
    <row r="901" spans="2:2" s="2" customFormat="1" ht="14.25">
      <c r="B901"/>
    </row>
    <row r="902" spans="2:2" s="2" customFormat="1" ht="14.25">
      <c r="B902"/>
    </row>
    <row r="903" spans="2:2" s="2" customFormat="1" ht="14.25">
      <c r="B903"/>
    </row>
    <row r="904" spans="2:2" s="2" customFormat="1" ht="14.25">
      <c r="B904"/>
    </row>
    <row r="905" spans="2:2" s="2" customFormat="1" ht="14.25">
      <c r="B905"/>
    </row>
    <row r="906" spans="2:2" s="2" customFormat="1" ht="14.25">
      <c r="B906"/>
    </row>
    <row r="907" spans="2:2" s="2" customFormat="1" ht="14.25">
      <c r="B907"/>
    </row>
    <row r="908" spans="2:2" s="2" customFormat="1" ht="14.25">
      <c r="B908"/>
    </row>
    <row r="909" spans="2:2" s="2" customFormat="1" ht="14.25">
      <c r="B909"/>
    </row>
    <row r="910" spans="2:2" s="2" customFormat="1" ht="14.25">
      <c r="B910"/>
    </row>
    <row r="911" spans="2:2" s="2" customFormat="1" ht="14.25">
      <c r="B911"/>
    </row>
    <row r="912" spans="2:2" s="2" customFormat="1" ht="14.25">
      <c r="B912"/>
    </row>
    <row r="913" spans="2:2" s="2" customFormat="1" ht="14.25">
      <c r="B913"/>
    </row>
    <row r="914" spans="2:2" s="2" customFormat="1" ht="14.25">
      <c r="B914"/>
    </row>
    <row r="915" spans="2:2" s="2" customFormat="1" ht="14.25">
      <c r="B915"/>
    </row>
    <row r="916" spans="2:2" s="2" customFormat="1" ht="14.25">
      <c r="B916"/>
    </row>
    <row r="917" spans="2:2" s="2" customFormat="1" ht="14.25">
      <c r="B917"/>
    </row>
    <row r="918" spans="2:2" s="2" customFormat="1" ht="14.25">
      <c r="B918"/>
    </row>
    <row r="919" spans="2:2" s="2" customFormat="1" ht="14.25">
      <c r="B919"/>
    </row>
    <row r="920" spans="2:2" s="2" customFormat="1" ht="14.25">
      <c r="B920"/>
    </row>
    <row r="921" spans="2:2" s="2" customFormat="1" ht="14.25">
      <c r="B921"/>
    </row>
    <row r="922" spans="2:2" s="2" customFormat="1" ht="14.25">
      <c r="B922"/>
    </row>
    <row r="923" spans="2:2" s="2" customFormat="1" ht="14.25">
      <c r="B923"/>
    </row>
    <row r="924" spans="2:2" s="2" customFormat="1" ht="14.25">
      <c r="B924"/>
    </row>
    <row r="925" spans="2:2" s="2" customFormat="1" ht="14.25">
      <c r="B925"/>
    </row>
    <row r="926" spans="2:2" s="2" customFormat="1" ht="14.25">
      <c r="B926"/>
    </row>
    <row r="927" spans="2:2" s="2" customFormat="1" ht="14.25">
      <c r="B927"/>
    </row>
    <row r="928" spans="2:2" s="2" customFormat="1" ht="14.25">
      <c r="B928"/>
    </row>
    <row r="929" spans="2:2" s="2" customFormat="1" ht="14.25">
      <c r="B929"/>
    </row>
    <row r="930" spans="2:2" s="2" customFormat="1" ht="14.25">
      <c r="B930"/>
    </row>
    <row r="931" spans="2:2" s="2" customFormat="1" ht="14.25">
      <c r="B931"/>
    </row>
    <row r="932" spans="2:2" s="2" customFormat="1" ht="14.25">
      <c r="B932"/>
    </row>
    <row r="933" spans="2:2" s="2" customFormat="1" ht="14.25">
      <c r="B933"/>
    </row>
    <row r="934" spans="2:2" s="2" customFormat="1" ht="14.25">
      <c r="B934"/>
    </row>
    <row r="935" spans="2:2" s="2" customFormat="1" ht="14.25">
      <c r="B935"/>
    </row>
    <row r="936" spans="2:2" s="2" customFormat="1" ht="14.25">
      <c r="B936"/>
    </row>
    <row r="937" spans="2:2" s="2" customFormat="1" ht="14.25">
      <c r="B937"/>
    </row>
    <row r="938" spans="2:2" s="2" customFormat="1" ht="14.25">
      <c r="B938"/>
    </row>
    <row r="939" spans="2:2" s="2" customFormat="1" ht="14.25">
      <c r="B939"/>
    </row>
    <row r="940" spans="2:2" s="2" customFormat="1" ht="14.25">
      <c r="B940"/>
    </row>
    <row r="941" spans="2:2" s="2" customFormat="1" ht="14.25">
      <c r="B941"/>
    </row>
    <row r="942" spans="2:2" s="2" customFormat="1" ht="14.25">
      <c r="B942"/>
    </row>
    <row r="943" spans="2:2" s="2" customFormat="1" ht="14.25">
      <c r="B943"/>
    </row>
    <row r="944" spans="2:2" s="2" customFormat="1" ht="14.25">
      <c r="B944"/>
    </row>
    <row r="945" spans="2:2" s="2" customFormat="1" ht="14.25">
      <c r="B945"/>
    </row>
    <row r="946" spans="2:2" s="2" customFormat="1" ht="14.25">
      <c r="B946"/>
    </row>
    <row r="947" spans="2:2" s="2" customFormat="1" ht="14.25">
      <c r="B947"/>
    </row>
    <row r="948" spans="2:2" s="2" customFormat="1" ht="14.25">
      <c r="B948"/>
    </row>
    <row r="949" spans="2:2" s="2" customFormat="1" ht="14.25">
      <c r="B949"/>
    </row>
    <row r="950" spans="2:2" s="2" customFormat="1" ht="14.25">
      <c r="B950"/>
    </row>
    <row r="951" spans="2:2" s="2" customFormat="1" ht="14.25">
      <c r="B951"/>
    </row>
    <row r="952" spans="2:2" s="2" customFormat="1" ht="14.25">
      <c r="B952"/>
    </row>
    <row r="953" spans="2:2" s="2" customFormat="1" ht="14.25">
      <c r="B953"/>
    </row>
    <row r="954" spans="2:2" s="2" customFormat="1" ht="14.25">
      <c r="B954"/>
    </row>
    <row r="955" spans="2:2" s="2" customFormat="1" ht="14.25">
      <c r="B955"/>
    </row>
    <row r="956" spans="2:2" s="2" customFormat="1" ht="14.25">
      <c r="B956"/>
    </row>
    <row r="957" spans="2:2" s="2" customFormat="1" ht="14.25">
      <c r="B957"/>
    </row>
    <row r="958" spans="2:2" s="2" customFormat="1" ht="14.25">
      <c r="B958"/>
    </row>
    <row r="959" spans="2:2" s="2" customFormat="1" ht="14.25">
      <c r="B959"/>
    </row>
    <row r="960" spans="2:2" s="2" customFormat="1" ht="14.25">
      <c r="B960"/>
    </row>
    <row r="961" spans="2:2" s="2" customFormat="1" ht="14.25">
      <c r="B961"/>
    </row>
    <row r="962" spans="2:2" s="2" customFormat="1" ht="14.25">
      <c r="B962"/>
    </row>
    <row r="963" spans="2:2" s="2" customFormat="1" ht="14.25">
      <c r="B963"/>
    </row>
    <row r="964" spans="2:2" s="2" customFormat="1" ht="14.25">
      <c r="B964"/>
    </row>
    <row r="965" spans="2:2" s="2" customFormat="1" ht="14.25">
      <c r="B965"/>
    </row>
    <row r="966" spans="2:2" s="2" customFormat="1" ht="14.25">
      <c r="B966"/>
    </row>
    <row r="967" spans="2:2" s="2" customFormat="1" ht="14.25">
      <c r="B967"/>
    </row>
    <row r="968" spans="2:2" s="2" customFormat="1" ht="14.25">
      <c r="B968"/>
    </row>
    <row r="969" spans="2:2" s="2" customFormat="1" ht="14.25">
      <c r="B969"/>
    </row>
    <row r="970" spans="2:2" s="2" customFormat="1" ht="14.25">
      <c r="B970"/>
    </row>
    <row r="971" spans="2:2" s="2" customFormat="1" ht="14.25">
      <c r="B971"/>
    </row>
    <row r="972" spans="2:2" s="2" customFormat="1" ht="14.25">
      <c r="B972"/>
    </row>
    <row r="973" spans="2:2" s="2" customFormat="1" ht="14.25">
      <c r="B973"/>
    </row>
    <row r="974" spans="2:2" s="2" customFormat="1" ht="14.25">
      <c r="B974"/>
    </row>
    <row r="975" spans="2:2" s="2" customFormat="1" ht="14.25">
      <c r="B975"/>
    </row>
    <row r="976" spans="2:2" s="2" customFormat="1" ht="14.25">
      <c r="B976"/>
    </row>
    <row r="977" spans="2:2" s="2" customFormat="1" ht="14.25">
      <c r="B977"/>
    </row>
    <row r="978" spans="2:2" s="2" customFormat="1" ht="14.25">
      <c r="B978"/>
    </row>
    <row r="979" spans="2:2" s="2" customFormat="1" ht="14.25">
      <c r="B979"/>
    </row>
    <row r="980" spans="2:2" s="2" customFormat="1" ht="14.25">
      <c r="B980"/>
    </row>
    <row r="981" spans="2:2" s="2" customFormat="1" ht="14.25">
      <c r="B981"/>
    </row>
    <row r="982" spans="2:2" s="2" customFormat="1" ht="14.25">
      <c r="B982"/>
    </row>
    <row r="983" spans="2:2" s="2" customFormat="1" ht="14.25">
      <c r="B983"/>
    </row>
    <row r="984" spans="2:2" s="2" customFormat="1" ht="14.25">
      <c r="B984"/>
    </row>
    <row r="985" spans="2:2" s="2" customFormat="1" ht="14.25">
      <c r="B985"/>
    </row>
    <row r="986" spans="2:2" s="2" customFormat="1" ht="14.25">
      <c r="B986"/>
    </row>
    <row r="987" spans="2:2" s="2" customFormat="1" ht="14.25">
      <c r="B987"/>
    </row>
    <row r="988" spans="2:2" s="2" customFormat="1" ht="14.25">
      <c r="B988"/>
    </row>
    <row r="989" spans="2:2" s="2" customFormat="1" ht="14.25">
      <c r="B989"/>
    </row>
    <row r="990" spans="2:2" s="2" customFormat="1" ht="14.25">
      <c r="B990"/>
    </row>
    <row r="991" spans="2:2" s="2" customFormat="1" ht="14.25">
      <c r="B991"/>
    </row>
    <row r="992" spans="2:2" s="2" customFormat="1" ht="14.25">
      <c r="B992"/>
    </row>
    <row r="993" spans="2:2" s="2" customFormat="1" ht="14.25">
      <c r="B993"/>
    </row>
    <row r="994" spans="2:2" s="2" customFormat="1" ht="14.25">
      <c r="B994"/>
    </row>
    <row r="995" spans="2:2" s="2" customFormat="1" ht="14.25">
      <c r="B995"/>
    </row>
    <row r="996" spans="2:2" s="2" customFormat="1" ht="14.25">
      <c r="B996"/>
    </row>
    <row r="997" spans="2:2" s="2" customFormat="1" ht="14.25">
      <c r="B997"/>
    </row>
    <row r="998" spans="2:2" s="2" customFormat="1" ht="14.25">
      <c r="B998"/>
    </row>
    <row r="999" spans="2:2" s="2" customFormat="1" ht="14.25">
      <c r="B999"/>
    </row>
    <row r="1000" spans="2:2" s="2" customFormat="1" ht="14.25">
      <c r="B1000"/>
    </row>
    <row r="1001" spans="2:2" s="2" customFormat="1" ht="14.25">
      <c r="B1001"/>
    </row>
    <row r="1002" spans="2:2" s="2" customFormat="1" ht="14.25">
      <c r="B1002"/>
    </row>
    <row r="1003" spans="2:2" s="2" customFormat="1" ht="14.25">
      <c r="B1003"/>
    </row>
    <row r="1004" spans="2:2" s="2" customFormat="1" ht="14.25">
      <c r="B1004"/>
    </row>
    <row r="1005" spans="2:2" s="2" customFormat="1" ht="14.25">
      <c r="B1005"/>
    </row>
    <row r="1006" spans="2:2" s="2" customFormat="1" ht="14.25">
      <c r="B1006"/>
    </row>
    <row r="1007" spans="2:2" s="2" customFormat="1" ht="14.25">
      <c r="B1007"/>
    </row>
    <row r="1008" spans="2:2" s="2" customFormat="1" ht="14.25">
      <c r="B1008"/>
    </row>
    <row r="1009" spans="2:2" s="2" customFormat="1" ht="14.25">
      <c r="B1009"/>
    </row>
  </sheetData>
  <conditionalFormatting sqref="B50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3:L523">
    <cfRule type="cellIs" dxfId="5" priority="67" operator="greaterThan">
      <formula>0</formula>
    </cfRule>
    <cfRule type="cellIs" dxfId="4" priority="68" operator="lessThan">
      <formula>0</formula>
    </cfRule>
  </conditionalFormatting>
  <conditionalFormatting sqref="C504:L504">
    <cfRule type="cellIs" dxfId="3" priority="63" operator="greaterThan">
      <formula>0</formula>
    </cfRule>
    <cfRule type="cellIs" dxfId="2" priority="64" operator="lessThan">
      <formula>0</formula>
    </cfRule>
  </conditionalFormatting>
  <conditionalFormatting sqref="D384:K384">
    <cfRule type="cellIs" dxfId="1" priority="59" operator="greaterThan">
      <formula>0</formula>
    </cfRule>
    <cfRule type="cellIs" dxfId="0" priority="60" operator="lessThan">
      <formula>0</formula>
    </cfRule>
  </conditionalFormatting>
  <hyperlinks>
    <hyperlink ref="B186" r:id="rId1" xr:uid="{11C9F737-7FA8-4769-A739-E3FB907F34F5}"/>
    <hyperlink ref="B258" r:id="rId2" xr:uid="{67456D33-D15D-42FF-9858-434F453670AA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markers="1" xr2:uid="{00000000-0003-0000-0000-00000200000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IESI21'!C493:L493</xm:f>
              <xm:sqref>M493</xm:sqref>
            </x14:sparkline>
            <x14:sparkline>
              <xm:f>'TD IESI21'!C494:L494</xm:f>
              <xm:sqref>M494</xm:sqref>
            </x14:sparkline>
            <x14:sparkline>
              <xm:f>'TD IESI21'!C495:L495</xm:f>
              <xm:sqref>M495</xm:sqref>
            </x14:sparkline>
            <x14:sparkline>
              <xm:f>'TD IESI21'!C496:L496</xm:f>
              <xm:sqref>M496</xm:sqref>
            </x14:sparkline>
            <x14:sparkline>
              <xm:f>'TD IESI21'!C497:L497</xm:f>
              <xm:sqref>M497</xm:sqref>
            </x14:sparkline>
            <x14:sparkline>
              <xm:f>'TD IESI21'!C498:L498</xm:f>
              <xm:sqref>M498</xm:sqref>
            </x14:sparkline>
            <x14:sparkline>
              <xm:f>'TD IESI21'!C499:L499</xm:f>
              <xm:sqref>M499</xm:sqref>
            </x14:sparkline>
            <x14:sparkline>
              <xm:f>'TD IESI21'!C500:L500</xm:f>
              <xm:sqref>M500</xm:sqref>
            </x14:sparkline>
            <x14:sparkline>
              <xm:f>'TD IESI21'!C501:L501</xm:f>
              <xm:sqref>M501</xm:sqref>
            </x14:sparkline>
            <x14:sparkline>
              <xm:f>'TD IESI21'!C502:L502</xm:f>
              <xm:sqref>M502</xm:sqref>
            </x14:sparkline>
          </x14:sparklines>
        </x14:sparklineGroup>
        <x14:sparklineGroup manualMax="0" manualMin="0" displayEmptyCellsAs="span" markers="1" xr2:uid="{00000000-0003-0000-0000-000003000000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'TD IESI21'!C503:L503</xm:f>
              <xm:sqref>M503</xm:sqref>
            </x14:sparkline>
          </x14:sparklines>
        </x14:sparklineGroup>
        <x14:sparklineGroup manualMax="0" manualMin="0" displayEmptyCellsAs="span" markers="1" xr2:uid="{00000000-0003-0000-0000-00000500000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IESI21'!C512:L512</xm:f>
              <xm:sqref>M512</xm:sqref>
            </x14:sparkline>
            <x14:sparkline>
              <xm:f>'TD IESI21'!C513:L513</xm:f>
              <xm:sqref>M513</xm:sqref>
            </x14:sparkline>
            <x14:sparkline>
              <xm:f>'TD IESI21'!C514:L514</xm:f>
              <xm:sqref>M514</xm:sqref>
            </x14:sparkline>
            <x14:sparkline>
              <xm:f>'TD IESI21'!C515:L515</xm:f>
              <xm:sqref>M515</xm:sqref>
            </x14:sparkline>
            <x14:sparkline>
              <xm:f>'TD IESI21'!C516:L516</xm:f>
              <xm:sqref>M516</xm:sqref>
            </x14:sparkline>
            <x14:sparkline>
              <xm:f>'TD IESI21'!C517:L517</xm:f>
              <xm:sqref>M517</xm:sqref>
            </x14:sparkline>
            <x14:sparkline>
              <xm:f>'TD IESI21'!C518:L518</xm:f>
              <xm:sqref>M518</xm:sqref>
            </x14:sparkline>
            <x14:sparkline>
              <xm:f>'TD IESI21'!C519:L519</xm:f>
              <xm:sqref>M519</xm:sqref>
            </x14:sparkline>
            <x14:sparkline>
              <xm:f>'TD IESI21'!C520:L520</xm:f>
              <xm:sqref>M520</xm:sqref>
            </x14:sparkline>
            <x14:sparkline>
              <xm:f>'TD IESI21'!C521:L521</xm:f>
              <xm:sqref>M521</xm:sqref>
            </x14:sparkline>
          </x14:sparklines>
        </x14:sparklineGroup>
        <x14:sparklineGroup manualMax="0" manualMin="0" displayEmptyCellsAs="span" markers="1" xr2:uid="{00000000-0003-0000-0000-000006000000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'TD IESI21'!C522:L522</xm:f>
              <xm:sqref>M522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TD IESI21</vt:lpstr>
      <vt:lpstr>'TD IESI21'!Ejercicio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ASEDIE</dc:creator>
  <cp:lastModifiedBy>ASEDIE </cp:lastModifiedBy>
  <dcterms:created xsi:type="dcterms:W3CDTF">2022-04-07T10:42:58Z</dcterms:created>
  <dcterms:modified xsi:type="dcterms:W3CDTF">2022-04-19T12:13:49Z</dcterms:modified>
</cp:coreProperties>
</file>